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urvasSNR" sheetId="1" r:id="rId1"/>
  </sheets>
  <definedNames>
    <definedName name="__Anonymous_Sheet_DB__1">#REF!</definedName>
    <definedName name="__Anonymous_Sheet_DB__2">#REF!</definedName>
  </definedNames>
  <calcPr fullCalcOnLoad="1"/>
</workbook>
</file>

<file path=xl/sharedStrings.xml><?xml version="1.0" encoding="utf-8"?>
<sst xmlns="http://schemas.openxmlformats.org/spreadsheetml/2006/main" count="48" uniqueCount="23">
  <si>
    <t>Canon 5DS R</t>
  </si>
  <si>
    <t>Nikon D810</t>
  </si>
  <si>
    <t>Sony A7R II</t>
  </si>
  <si>
    <t>Phase One IQ180</t>
  </si>
  <si>
    <t>Sony A7 II</t>
  </si>
  <si>
    <t>Sony A7S II</t>
  </si>
  <si>
    <t>%</t>
  </si>
  <si>
    <t>dB</t>
  </si>
  <si>
    <t>EV</t>
  </si>
  <si>
    <t>dB_Norm</t>
  </si>
  <si>
    <t xml:space="preserve">8736 x 5856 </t>
  </si>
  <si>
    <t xml:space="preserve">7380 x 4928 </t>
  </si>
  <si>
    <t xml:space="preserve">8000 x 5320 </t>
  </si>
  <si>
    <t xml:space="preserve">10380 x 7816 </t>
  </si>
  <si>
    <t xml:space="preserve">6024 x 4024 </t>
  </si>
  <si>
    <t xml:space="preserve">4256 x 2848 </t>
  </si>
  <si>
    <t>Mpx</t>
  </si>
  <si>
    <t>Factor_SNR_Lin</t>
  </si>
  <si>
    <t>Factor_SNR_dB</t>
  </si>
  <si>
    <t>Gris 18% (EV)</t>
  </si>
  <si>
    <t>DxOMark (0dB)</t>
  </si>
  <si>
    <t>Calculado (12dB)</t>
  </si>
  <si>
    <t>Dif.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</si>
</sst>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%"/>
    <numFmt numFmtId="166" formatCode="0.00"/>
    <numFmt numFmtId="167" formatCode="#,###"/>
    <numFmt numFmtId="168" formatCode="0.00000000"/>
    <numFmt numFmtId="169" formatCode="0.0"/>
    <numFmt numFmtId="170" formatCode="0"/>
    <numFmt numFmtId="171" formatCode="#"/>
    <numFmt numFmtId="172" formatCode="#.00"/>
  </numFmts>
  <fonts count="10">
    <font>
      <sz val="10"/>
      <name val="Arial"/>
      <family val="2"/>
    </font>
    <font>
      <b/>
      <sz val="10"/>
      <name val="Arial"/>
      <family val="2"/>
    </font>
    <font>
      <sz val="12"/>
      <name val=""/>
      <family val="1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7" fontId="1" fillId="2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9" xfId="0" applyNumberFormat="1" applyBorder="1" applyAlignment="1">
      <alignment/>
    </xf>
    <xf numFmtId="169" fontId="0" fillId="0" borderId="9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D320"/>
      <rgbColor rgb="00FF9900"/>
      <rgbColor rgb="00FF6600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Curvas de relación S/N a ISO base (norm. 8Mpx)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75"/>
          <c:w val="0.887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CurvasSNR!$B$1:$B$1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CurvasSNR!$D$3:$D$7</c:f>
              <c:numCache/>
            </c:numRef>
          </c:xVal>
          <c:yVal>
            <c:numRef>
              <c:f>CurvasSNR!$E$3:$E$7</c:f>
              <c:numCache/>
            </c:numRef>
          </c:yVal>
          <c:smooth val="1"/>
        </c:ser>
        <c:ser>
          <c:idx val="1"/>
          <c:order val="1"/>
          <c:tx>
            <c:strRef>
              <c:f>CurvasSNR!$F$1:$F$1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CurvasSNR!$H$3:$H$8</c:f>
              <c:numCache/>
            </c:numRef>
          </c:xVal>
          <c:yVal>
            <c:numRef>
              <c:f>CurvasSNR!$I$3:$I$8</c:f>
              <c:numCache/>
            </c:numRef>
          </c:yVal>
          <c:smooth val="1"/>
        </c:ser>
        <c:ser>
          <c:idx val="2"/>
          <c:order val="2"/>
          <c:tx>
            <c:strRef>
              <c:f>CurvasSNR!$J$1:$J$1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CurvasSNR!$L$3:$L$7</c:f>
              <c:numCache/>
            </c:numRef>
          </c:xVal>
          <c:yVal>
            <c:numRef>
              <c:f>CurvasSNR!$M$3:$M$7</c:f>
              <c:numCache/>
            </c:numRef>
          </c:yVal>
          <c:smooth val="1"/>
        </c:ser>
        <c:ser>
          <c:idx val="3"/>
          <c:order val="3"/>
          <c:tx>
            <c:strRef>
              <c:f>CurvasSNR!$R$1:$R$1</c:f>
            </c:strRef>
          </c:tx>
          <c:spPr>
            <a:ln w="38100">
              <a:solidFill>
                <a:srgbClr val="C5000B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CurvasSNR!$T$3:$T$7</c:f>
              <c:numCache/>
            </c:numRef>
          </c:xVal>
          <c:yVal>
            <c:numRef>
              <c:f>CurvasSNR!$U$3:$U$7</c:f>
              <c:numCache/>
            </c:numRef>
          </c:yVal>
          <c:smooth val="1"/>
        </c:ser>
        <c:ser>
          <c:idx val="4"/>
          <c:order val="4"/>
          <c:tx>
            <c:strRef>
              <c:f>CurvasSNR!$V$1:$V$1</c:f>
            </c:strRef>
          </c:tx>
          <c:spPr>
            <a:ln w="38100">
              <a:solidFill>
                <a:srgbClr val="C5000B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CurvasSNR!$X$3:$X$7</c:f>
              <c:numCache/>
            </c:numRef>
          </c:xVal>
          <c:yVal>
            <c:numRef>
              <c:f>CurvasSNR!$Y$3:$Y$7</c:f>
              <c:numCache/>
            </c:numRef>
          </c:yVal>
          <c:smooth val="1"/>
        </c:ser>
        <c:axId val="64792135"/>
        <c:axId val="46258304"/>
      </c:scatterChart>
      <c:valAx>
        <c:axId val="64792135"/>
        <c:scaling>
          <c:orientation val="minMax"/>
          <c:max val="-0"/>
          <c:min val="-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Exposición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8304"/>
        <c:crossesAt val="0"/>
        <c:crossBetween val="midCat"/>
        <c:dispUnits/>
        <c:majorUnit val="1"/>
        <c:minorUnit val="0.1"/>
      </c:valAx>
      <c:valAx>
        <c:axId val="46258304"/>
        <c:scaling>
          <c:orientation val="minMax"/>
          <c:max val="5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Relación S/N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2135"/>
        <c:crossesAt val="0"/>
        <c:crossBetween val="midCat"/>
        <c:dispUnits/>
        <c:majorUnit val="6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.90375"/>
          <c:w val="0.909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Dif. (EV)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CurvasSNR!$E$61:$E$61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strRef>
              <c:f>CurvasSNR!$B$62:$B$66</c:f>
              <c:strCache/>
            </c:strRef>
          </c:cat>
          <c:val>
            <c:numRef>
              <c:f>CurvasSNR!$E$62:$E$66</c:f>
              <c:numCache/>
            </c:numRef>
          </c:val>
          <c:smooth val="0"/>
        </c:ser>
        <c:marker val="1"/>
        <c:axId val="13671553"/>
        <c:axId val="55935114"/>
      </c:lineChart>
      <c:dateAx>
        <c:axId val="1367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114"/>
        <c:crossesAt val="0"/>
        <c:auto val="0"/>
        <c:noMultiLvlLbl val="0"/>
      </c:dateAx>
      <c:valAx>
        <c:axId val="55935114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15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Rango dinámico fotográfico a ISO base (12dB/8Mpx)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CurvasSNR!$D$61:$D$61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#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CurvasSNR!$B$62:$B$66</c:f>
              <c:strCache/>
            </c:strRef>
          </c:cat>
          <c:val>
            <c:numRef>
              <c:f>CurvasSNR!$D$62:$D$66</c:f>
              <c:numCache/>
            </c:numRef>
          </c:val>
        </c:ser>
        <c:gapWidth val="100"/>
        <c:axId val="33653979"/>
        <c:axId val="34450356"/>
      </c:barChart>
      <c:dateAx>
        <c:axId val="33653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0356"/>
        <c:crossesAt val="0"/>
        <c:auto val="0"/>
        <c:noMultiLvlLbl val="0"/>
      </c:dateAx>
      <c:valAx>
        <c:axId val="34450356"/>
        <c:scaling>
          <c:orientation val="minMax"/>
          <c:max val="13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3979"/>
        <c:crossesAt val="1"/>
        <c:crossBetween val="between"/>
        <c:dispUnits/>
        <c:majorUnit val="1"/>
        <c:min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152400</xdr:rowOff>
    </xdr:from>
    <xdr:to>
      <xdr:col>11</xdr:col>
      <xdr:colOff>142875</xdr:colOff>
      <xdr:row>58</xdr:row>
      <xdr:rowOff>142875</xdr:rowOff>
    </xdr:to>
    <xdr:graphicFrame>
      <xdr:nvGraphicFramePr>
        <xdr:cNvPr id="1" name="Chart 1"/>
        <xdr:cNvGraphicFramePr/>
      </xdr:nvGraphicFramePr>
      <xdr:xfrm>
        <a:off x="1047750" y="2419350"/>
        <a:ext cx="8753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771525</xdr:colOff>
      <xdr:row>66</xdr:row>
      <xdr:rowOff>152400</xdr:rowOff>
    </xdr:from>
    <xdr:to>
      <xdr:col>13</xdr:col>
      <xdr:colOff>771525</xdr:colOff>
      <xdr:row>86</xdr:row>
      <xdr:rowOff>142875</xdr:rowOff>
    </xdr:to>
    <xdr:graphicFrame>
      <xdr:nvGraphicFramePr>
        <xdr:cNvPr id="2" name="Chart 2"/>
        <xdr:cNvGraphicFramePr/>
      </xdr:nvGraphicFramePr>
      <xdr:xfrm>
        <a:off x="7343775" y="10839450"/>
        <a:ext cx="4629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1047750</xdr:colOff>
      <xdr:row>66</xdr:row>
      <xdr:rowOff>152400</xdr:rowOff>
    </xdr:from>
    <xdr:to>
      <xdr:col>6</xdr:col>
      <xdr:colOff>771525</xdr:colOff>
      <xdr:row>90</xdr:row>
      <xdr:rowOff>142875</xdr:rowOff>
    </xdr:to>
    <xdr:graphicFrame>
      <xdr:nvGraphicFramePr>
        <xdr:cNvPr id="3" name="Chart 3"/>
        <xdr:cNvGraphicFramePr/>
      </xdr:nvGraphicFramePr>
      <xdr:xfrm>
        <a:off x="1047750" y="10839450"/>
        <a:ext cx="55245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80" zoomScaleNormal="80" workbookViewId="0" topLeftCell="A1">
      <selection activeCell="A1" sqref="A1"/>
    </sheetView>
  </sheetViews>
  <sheetFormatPr defaultColWidth="12.57421875" defaultRowHeight="12.75"/>
  <cols>
    <col min="1" max="1" width="15.8515625" style="0" customWidth="1"/>
    <col min="2" max="2" width="14.8515625" style="0" customWidth="1"/>
    <col min="3" max="4" width="16.57421875" style="0" customWidth="1"/>
    <col min="5" max="16384" width="11.57421875" style="0" customWidth="1"/>
  </cols>
  <sheetData>
    <row r="1" spans="2:22" s="1" customFormat="1" ht="12.75">
      <c r="B1" s="1" t="s">
        <v>0</v>
      </c>
      <c r="F1" s="1" t="s">
        <v>1</v>
      </c>
      <c r="J1" s="1" t="s">
        <v>2</v>
      </c>
      <c r="N1" s="1" t="s">
        <v>3</v>
      </c>
      <c r="R1" s="1" t="s">
        <v>4</v>
      </c>
      <c r="V1" s="1" t="s">
        <v>5</v>
      </c>
    </row>
    <row r="2" spans="2:25" s="1" customFormat="1" ht="12.75"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6</v>
      </c>
      <c r="W2" s="1" t="s">
        <v>7</v>
      </c>
      <c r="X2" s="1" t="s">
        <v>8</v>
      </c>
      <c r="Y2" s="1" t="s">
        <v>9</v>
      </c>
    </row>
    <row r="3" spans="2:25" ht="12.75">
      <c r="B3" s="2">
        <v>0.00047</v>
      </c>
      <c r="C3" s="3">
        <v>0</v>
      </c>
      <c r="D3" s="3">
        <f>LOG(B3,2)</f>
        <v>-11.055051622759175</v>
      </c>
      <c r="E3" s="4">
        <f>C3+B$13</f>
        <v>8.058237064190537</v>
      </c>
      <c r="F3" s="2">
        <v>8E-05</v>
      </c>
      <c r="G3" s="3">
        <v>0</v>
      </c>
      <c r="H3" s="3">
        <f>LOG(F3,2)</f>
        <v>-13.609640474436812</v>
      </c>
      <c r="I3" s="4">
        <f>G3+F$13</f>
        <v>6.576370739874669</v>
      </c>
      <c r="J3" s="2">
        <v>0.00015</v>
      </c>
      <c r="K3" s="3">
        <v>0.1</v>
      </c>
      <c r="L3" s="3">
        <f>LOG(J3,2)</f>
        <v>-12.702749878828293</v>
      </c>
      <c r="M3" s="4">
        <f>K3+J$13</f>
        <v>7.359116322950482</v>
      </c>
      <c r="N3" s="2">
        <v>0.00026000000000000003</v>
      </c>
      <c r="O3" s="3">
        <v>0</v>
      </c>
      <c r="P3" s="3">
        <f>LOG(N3,2)</f>
        <v>-11.909200756295721</v>
      </c>
      <c r="Q3" s="4">
        <f>O3+N$13</f>
        <v>10.060919172312122</v>
      </c>
      <c r="R3" s="2">
        <v>0.00014000000000000001</v>
      </c>
      <c r="S3" s="3">
        <v>0</v>
      </c>
      <c r="T3" s="3">
        <f>LOG(R3,2)</f>
        <v>-12.802285552379209</v>
      </c>
      <c r="U3" s="4">
        <f>S3+R$13</f>
        <v>4.814529482485716</v>
      </c>
      <c r="V3" s="2">
        <v>0.00012</v>
      </c>
      <c r="W3" s="3">
        <v>0</v>
      </c>
      <c r="X3" s="3">
        <f>LOG(V3,2)</f>
        <v>-13.024677973715656</v>
      </c>
      <c r="Y3" s="4">
        <f>W3+V$13</f>
        <v>1.8045161725986694</v>
      </c>
    </row>
    <row r="4" spans="2:25" ht="12.75">
      <c r="B4" s="5">
        <v>0.0008700000000000001</v>
      </c>
      <c r="C4" s="6">
        <v>5.1</v>
      </c>
      <c r="D4" s="6">
        <f>LOG(B4,2)</f>
        <v>-10.166696978588083</v>
      </c>
      <c r="E4" s="7">
        <f>C4+B$13</f>
        <v>13.158237064190537</v>
      </c>
      <c r="F4" s="5">
        <v>0.0001</v>
      </c>
      <c r="G4" s="6">
        <v>2.2</v>
      </c>
      <c r="H4" s="6">
        <f>LOG(F4,2)</f>
        <v>-13.287712379549449</v>
      </c>
      <c r="I4" s="7">
        <f>G4+F$13</f>
        <v>8.776370739874668</v>
      </c>
      <c r="J4" s="5">
        <v>0.0011200000000000001</v>
      </c>
      <c r="K4" s="6">
        <v>14.8</v>
      </c>
      <c r="L4" s="6">
        <f>LOG(J4,2)</f>
        <v>-9.802285552379207</v>
      </c>
      <c r="M4" s="7">
        <f>K4+J$13</f>
        <v>22.059116322950484</v>
      </c>
      <c r="N4" s="5">
        <v>0.00114</v>
      </c>
      <c r="O4" s="6">
        <v>11.8</v>
      </c>
      <c r="P4" s="6">
        <f>LOG(N4,2)</f>
        <v>-9.776750460272071</v>
      </c>
      <c r="Q4" s="7">
        <f>O4+N$13</f>
        <v>21.860919172312123</v>
      </c>
      <c r="R4" s="5">
        <v>0.00082</v>
      </c>
      <c r="S4" s="6">
        <v>13.5</v>
      </c>
      <c r="T4" s="6">
        <f>LOG(R4,2)</f>
        <v>-10.252088469818728</v>
      </c>
      <c r="U4" s="7">
        <f>S4+R$13</f>
        <v>18.314529482485717</v>
      </c>
      <c r="V4" s="5">
        <v>0.00083</v>
      </c>
      <c r="W4" s="6">
        <v>15.5</v>
      </c>
      <c r="X4" s="6">
        <f>LOG(V4,2)</f>
        <v>-10.234601043089887</v>
      </c>
      <c r="Y4" s="7">
        <f>W4+V$13</f>
        <v>17.30451617259867</v>
      </c>
    </row>
    <row r="5" spans="2:25" ht="12.75">
      <c r="B5" s="5">
        <v>0.00907</v>
      </c>
      <c r="C5" s="6">
        <v>22.4</v>
      </c>
      <c r="D5" s="6">
        <f>LOG(B5,2)</f>
        <v>-6.784681733908289</v>
      </c>
      <c r="E5" s="7">
        <f>C5+B$13</f>
        <v>30.458237064190534</v>
      </c>
      <c r="F5" s="5">
        <v>0.00065</v>
      </c>
      <c r="G5" s="6">
        <v>15.1</v>
      </c>
      <c r="H5" s="6">
        <f>LOG(F5,2)</f>
        <v>-10.587272661408358</v>
      </c>
      <c r="I5" s="7">
        <f>G5+F$13</f>
        <v>21.67637073987467</v>
      </c>
      <c r="J5" s="5">
        <v>0.00807</v>
      </c>
      <c r="K5" s="6">
        <v>25.7</v>
      </c>
      <c r="L5" s="6">
        <f>LOG(J5,2)</f>
        <v>-6.953215611159032</v>
      </c>
      <c r="M5" s="7">
        <f>K5+J$13</f>
        <v>32.95911632295048</v>
      </c>
      <c r="N5" s="5">
        <v>0.00632</v>
      </c>
      <c r="O5" s="6">
        <v>23.2</v>
      </c>
      <c r="P5" s="6">
        <f>LOG(N5,2)</f>
        <v>-7.305859726259709</v>
      </c>
      <c r="Q5" s="7">
        <f>O5+N$13</f>
        <v>33.26091917231212</v>
      </c>
      <c r="R5" s="5">
        <v>0.00736</v>
      </c>
      <c r="S5" s="6">
        <v>26</v>
      </c>
      <c r="T5" s="6">
        <f>LOG(R5,2)</f>
        <v>-7.086078518379799</v>
      </c>
      <c r="U5" s="7">
        <f>S5+R$13</f>
        <v>30.814529482485717</v>
      </c>
      <c r="V5" s="5">
        <v>0.012929999999999999</v>
      </c>
      <c r="W5" s="6">
        <v>32.4</v>
      </c>
      <c r="X5" s="6">
        <f>LOG(V5,2)</f>
        <v>-6.273133914626558</v>
      </c>
      <c r="Y5" s="7">
        <f>W5+V$13</f>
        <v>34.204516172598666</v>
      </c>
    </row>
    <row r="6" spans="2:25" ht="12.75">
      <c r="B6" s="5">
        <v>0.10134</v>
      </c>
      <c r="C6" s="6">
        <v>34.6</v>
      </c>
      <c r="D6" s="6">
        <f>LOG(B6,2)</f>
        <v>-3.30272436091427</v>
      </c>
      <c r="E6" s="7">
        <f>C6+B$13</f>
        <v>42.65823706419054</v>
      </c>
      <c r="F6" s="5">
        <v>0.0076</v>
      </c>
      <c r="G6" s="6">
        <v>27.4</v>
      </c>
      <c r="H6" s="6">
        <f>LOG(F6,2)</f>
        <v>-7.039784866105864</v>
      </c>
      <c r="I6" s="7">
        <f>G6+F$13</f>
        <v>33.97637073987467</v>
      </c>
      <c r="J6" s="5">
        <v>0.09869</v>
      </c>
      <c r="K6" s="6">
        <v>36.8</v>
      </c>
      <c r="L6" s="6">
        <f>LOG(J6,2)</f>
        <v>-3.3409522822086224</v>
      </c>
      <c r="M6" s="7">
        <f>K6+J$13</f>
        <v>44.05911632295048</v>
      </c>
      <c r="N6" s="5">
        <v>0.0981</v>
      </c>
      <c r="O6" s="6">
        <v>36.4</v>
      </c>
      <c r="P6" s="6">
        <f>LOG(N6,2)</f>
        <v>-3.349603053330211</v>
      </c>
      <c r="Q6" s="7">
        <f>O6+N$13</f>
        <v>46.46091917231212</v>
      </c>
      <c r="R6" s="5">
        <v>0.10002000000000001</v>
      </c>
      <c r="S6" s="6">
        <v>37.4</v>
      </c>
      <c r="T6" s="6">
        <f>LOG(R6,2)</f>
        <v>-3.321639584729239</v>
      </c>
      <c r="U6" s="7">
        <f>S6+R$13</f>
        <v>42.214529482485716</v>
      </c>
      <c r="V6" s="5">
        <v>0.09725999999999999</v>
      </c>
      <c r="W6" s="6">
        <v>41.2</v>
      </c>
      <c r="X6" s="6">
        <f>LOG(V6,2)</f>
        <v>-3.362009598198114</v>
      </c>
      <c r="Y6" s="7">
        <f>W6+V$13</f>
        <v>43.00451617259867</v>
      </c>
    </row>
    <row r="7" spans="2:25" ht="12.75">
      <c r="B7" s="8">
        <v>1</v>
      </c>
      <c r="C7" s="9">
        <v>41.5</v>
      </c>
      <c r="D7" s="9">
        <f>LOG(B7,2)</f>
        <v>0</v>
      </c>
      <c r="E7" s="10">
        <f>C7+B$13</f>
        <v>49.558237064190536</v>
      </c>
      <c r="F7" s="5">
        <v>0.10096</v>
      </c>
      <c r="G7" s="11">
        <v>38</v>
      </c>
      <c r="H7" s="11">
        <f>LOG(F7,2)</f>
        <v>-3.3081442794542633</v>
      </c>
      <c r="I7" s="7">
        <f>G7+F$13</f>
        <v>44.57637073987467</v>
      </c>
      <c r="J7" s="8">
        <v>1</v>
      </c>
      <c r="K7" s="9">
        <v>45</v>
      </c>
      <c r="L7" s="9">
        <f>LOG(J7,2)</f>
        <v>0</v>
      </c>
      <c r="M7" s="10">
        <f>K7+J$13</f>
        <v>52.25911632295048</v>
      </c>
      <c r="N7" s="8">
        <v>1</v>
      </c>
      <c r="O7" s="9">
        <v>43.8</v>
      </c>
      <c r="P7" s="9">
        <f>LOG(N7,2)</f>
        <v>0</v>
      </c>
      <c r="Q7" s="10">
        <f>O7+N$13</f>
        <v>53.86091917231212</v>
      </c>
      <c r="R7" s="8">
        <v>1</v>
      </c>
      <c r="S7" s="9">
        <v>44.6</v>
      </c>
      <c r="T7" s="9">
        <f>LOG(R7,2)</f>
        <v>0</v>
      </c>
      <c r="U7" s="10">
        <f>S7+R$13</f>
        <v>49.41452948248572</v>
      </c>
      <c r="V7" s="8">
        <v>1</v>
      </c>
      <c r="W7" s="9">
        <v>47.9</v>
      </c>
      <c r="X7" s="9">
        <f>LOG(V7,2)</f>
        <v>0</v>
      </c>
      <c r="Y7" s="10">
        <f>W7+V$13</f>
        <v>49.704516172598666</v>
      </c>
    </row>
    <row r="8" spans="6:13" ht="12.75">
      <c r="F8" s="8">
        <v>1</v>
      </c>
      <c r="G8" s="9">
        <v>43.4</v>
      </c>
      <c r="H8" s="9">
        <f>LOG(F8,2)</f>
        <v>0</v>
      </c>
      <c r="I8" s="10">
        <f>G8+F$13</f>
        <v>49.97637073987467</v>
      </c>
      <c r="M8" s="6"/>
    </row>
    <row r="10" spans="2:22" ht="12.75">
      <c r="B10" s="12" t="s">
        <v>10</v>
      </c>
      <c r="F10" s="12" t="s">
        <v>11</v>
      </c>
      <c r="J10" s="12" t="s">
        <v>12</v>
      </c>
      <c r="N10" s="12" t="s">
        <v>13</v>
      </c>
      <c r="R10" s="12" t="s">
        <v>14</v>
      </c>
      <c r="V10" s="12" t="s">
        <v>15</v>
      </c>
    </row>
    <row r="11" spans="1:22" ht="12.75">
      <c r="A11" t="s">
        <v>16</v>
      </c>
      <c r="B11" s="13">
        <f>8736*5856</f>
        <v>51158016</v>
      </c>
      <c r="F11" s="13">
        <f>7380*4928</f>
        <v>36368640</v>
      </c>
      <c r="J11" s="13">
        <f>8000*5320</f>
        <v>42560000</v>
      </c>
      <c r="N11" s="13">
        <f>10380*7816</f>
        <v>81130080</v>
      </c>
      <c r="R11" s="13">
        <f>6024*4024</f>
        <v>24240576</v>
      </c>
      <c r="V11" s="13">
        <f>4256*2848</f>
        <v>12121088</v>
      </c>
    </row>
    <row r="12" spans="1:22" ht="12.75">
      <c r="A12" t="s">
        <v>17</v>
      </c>
      <c r="B12" s="13">
        <f>(B11/$A$14)^0.5</f>
        <v>2.5287846883433946</v>
      </c>
      <c r="F12" s="13">
        <f>(F11/$A$14)^0.5</f>
        <v>2.13215384060344</v>
      </c>
      <c r="J12" s="13">
        <f>(J11/$A$14)^0.5</f>
        <v>2.3065125189341593</v>
      </c>
      <c r="N12" s="13">
        <f>(N11/$A$14)^0.5</f>
        <v>3.1845345028747922</v>
      </c>
      <c r="R12" s="13">
        <f>(R11/$A$14)^0.5</f>
        <v>1.7407101998896888</v>
      </c>
      <c r="V12" s="13">
        <f>(V11/$A$14)^0.5</f>
        <v>1.2309086074928552</v>
      </c>
    </row>
    <row r="13" spans="1:22" ht="12.75">
      <c r="A13" t="s">
        <v>18</v>
      </c>
      <c r="B13" s="13">
        <f>20*LOG(B12,10)</f>
        <v>8.058237064190537</v>
      </c>
      <c r="F13" s="13">
        <f>20*LOG(F12,10)</f>
        <v>6.576370739874669</v>
      </c>
      <c r="J13" s="13">
        <f>20*LOG(J12,10)</f>
        <v>7.259116322950482</v>
      </c>
      <c r="N13" s="13">
        <f>20*LOG(N12,10)</f>
        <v>10.060919172312122</v>
      </c>
      <c r="R13" s="13">
        <f>20*LOG(R12,10)</f>
        <v>4.814529482485716</v>
      </c>
      <c r="V13" s="13">
        <f>20*LOG(V12,10)</f>
        <v>1.8045161725986694</v>
      </c>
    </row>
    <row r="14" ht="12.75">
      <c r="A14" s="14">
        <v>8000000</v>
      </c>
    </row>
    <row r="16" ht="12.75">
      <c r="M16" s="1" t="s">
        <v>19</v>
      </c>
    </row>
    <row r="17" ht="12.75">
      <c r="M17" s="15">
        <f>LOG(0.18,2)</f>
        <v>-2.473931188332412</v>
      </c>
    </row>
    <row r="20" ht="12.75">
      <c r="N20" s="13"/>
    </row>
    <row r="61" spans="3:6" s="1" customFormat="1" ht="12.75">
      <c r="C61" s="16" t="s">
        <v>20</v>
      </c>
      <c r="D61" s="16" t="s">
        <v>21</v>
      </c>
      <c r="E61" s="16" t="s">
        <v>22</v>
      </c>
      <c r="F61"/>
    </row>
    <row r="62" spans="2:5" ht="12.75">
      <c r="B62" s="1" t="s">
        <v>0</v>
      </c>
      <c r="C62" s="17">
        <v>12.39</v>
      </c>
      <c r="D62" s="18">
        <v>10.38</v>
      </c>
      <c r="E62" s="19">
        <f>C62-D62</f>
        <v>2.01</v>
      </c>
    </row>
    <row r="63" spans="2:5" ht="12.75">
      <c r="B63" s="1" t="s">
        <v>5</v>
      </c>
      <c r="C63" s="20">
        <v>13.3</v>
      </c>
      <c r="D63" s="21">
        <v>11.28</v>
      </c>
      <c r="E63" s="22">
        <f>C63-D63</f>
        <v>2.0200000000000014</v>
      </c>
    </row>
    <row r="64" spans="2:5" ht="12.75">
      <c r="B64" s="1" t="s">
        <v>4</v>
      </c>
      <c r="C64" s="20">
        <v>13.62</v>
      </c>
      <c r="D64" s="21">
        <v>11.5</v>
      </c>
      <c r="E64" s="22">
        <f>C64-D64</f>
        <v>2.119999999999999</v>
      </c>
    </row>
    <row r="65" spans="2:5" ht="12.75">
      <c r="B65" s="1" t="s">
        <v>2</v>
      </c>
      <c r="C65" s="20">
        <v>13.9</v>
      </c>
      <c r="D65" s="21">
        <v>11.82</v>
      </c>
      <c r="E65" s="22">
        <f>C65-D65</f>
        <v>2.08</v>
      </c>
    </row>
    <row r="66" spans="2:5" ht="12.75">
      <c r="B66" s="1" t="s">
        <v>1</v>
      </c>
      <c r="C66" s="23">
        <v>14.76</v>
      </c>
      <c r="D66" s="24">
        <v>12.66</v>
      </c>
      <c r="E66" s="25">
        <f>C66-D66</f>
        <v>2.0999999999999996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2015-12-12T10:46:10Z</dcterms:modified>
  <cp:category/>
  <cp:version/>
  <cp:contentType/>
  <cp:contentStatus/>
  <cp:revision>23</cp:revision>
</cp:coreProperties>
</file>