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35" windowWidth="18780" windowHeight="11895"/>
  </bookViews>
  <sheets>
    <sheet name="AnalisisCohortes" sheetId="2" r:id="rId1"/>
  </sheets>
  <calcPr calcId="145621"/>
</workbook>
</file>

<file path=xl/calcChain.xml><?xml version="1.0" encoding="utf-8"?>
<calcChain xmlns="http://schemas.openxmlformats.org/spreadsheetml/2006/main">
  <c r="V68" i="2" l="1"/>
  <c r="W68" i="2"/>
  <c r="N22" i="2" l="1"/>
  <c r="F22" i="2"/>
  <c r="S21" i="2"/>
  <c r="R21" i="2"/>
  <c r="O21" i="2"/>
  <c r="K21" i="2"/>
  <c r="J21" i="2"/>
  <c r="G21" i="2"/>
  <c r="C21" i="2"/>
  <c r="B21" i="2"/>
  <c r="J23" i="2"/>
  <c r="P22" i="2"/>
  <c r="L22" i="2"/>
  <c r="H22" i="2"/>
  <c r="D22" i="2"/>
  <c r="I22" i="2" l="1"/>
  <c r="F23" i="2"/>
  <c r="C23" i="2"/>
  <c r="E21" i="2"/>
  <c r="M21" i="2"/>
  <c r="Q21" i="2"/>
  <c r="D23" i="2"/>
  <c r="N23" i="2"/>
  <c r="F21" i="2"/>
  <c r="N21" i="2"/>
  <c r="Q22" i="2"/>
  <c r="J24" i="2"/>
  <c r="C22" i="2"/>
  <c r="G22" i="2"/>
  <c r="K22" i="2"/>
  <c r="O22" i="2"/>
  <c r="P23" i="2"/>
  <c r="B22" i="2"/>
  <c r="J22" i="2"/>
  <c r="R22" i="2"/>
  <c r="K23" i="2"/>
  <c r="I21" i="2"/>
  <c r="D21" i="2"/>
  <c r="H21" i="2"/>
  <c r="L21" i="2"/>
  <c r="P21" i="2"/>
  <c r="W21" i="2" l="1"/>
  <c r="R44" i="2" s="1"/>
  <c r="V21" i="2"/>
  <c r="V44" i="2" s="1"/>
  <c r="Q23" i="2"/>
  <c r="E23" i="2"/>
  <c r="E22" i="2"/>
  <c r="H24" i="2"/>
  <c r="O23" i="2"/>
  <c r="C24" i="2"/>
  <c r="K24" i="2"/>
  <c r="G24" i="2"/>
  <c r="H23" i="2"/>
  <c r="G23" i="2"/>
  <c r="M22" i="2"/>
  <c r="J25" i="2"/>
  <c r="P24" i="2"/>
  <c r="N24" i="2"/>
  <c r="L23" i="2"/>
  <c r="W44" i="2" l="1"/>
  <c r="W22" i="2"/>
  <c r="R45" i="2" s="1"/>
  <c r="M24" i="2"/>
  <c r="B24" i="2"/>
  <c r="O25" i="2"/>
  <c r="K26" i="2"/>
  <c r="B23" i="2"/>
  <c r="M23" i="2"/>
  <c r="D24" i="2"/>
  <c r="G25" i="2"/>
  <c r="O24" i="2"/>
  <c r="K25" i="2"/>
  <c r="N25" i="2"/>
  <c r="L24" i="2"/>
  <c r="H25" i="2"/>
  <c r="I23" i="2"/>
  <c r="V22" i="2"/>
  <c r="F24" i="2"/>
  <c r="W45" i="2" l="1"/>
  <c r="V45" i="2"/>
  <c r="F26" i="2"/>
  <c r="L26" i="2"/>
  <c r="D26" i="2"/>
  <c r="N26" i="2"/>
  <c r="E24" i="2"/>
  <c r="D25" i="2"/>
  <c r="I25" i="2"/>
  <c r="I24" i="2"/>
  <c r="F25" i="2"/>
  <c r="G26" i="2"/>
  <c r="L25" i="2"/>
  <c r="W23" i="2"/>
  <c r="V23" i="2"/>
  <c r="K27" i="2"/>
  <c r="C25" i="2"/>
  <c r="J26" i="2"/>
  <c r="M25" i="2"/>
  <c r="W24" i="2" l="1"/>
  <c r="W46" i="2"/>
  <c r="W47" i="2" s="1"/>
  <c r="V24" i="2"/>
  <c r="C27" i="2"/>
  <c r="H27" i="2"/>
  <c r="G27" i="2"/>
  <c r="J27" i="2"/>
  <c r="R46" i="2"/>
  <c r="I26" i="2"/>
  <c r="D27" i="2"/>
  <c r="L27" i="2"/>
  <c r="B25" i="2"/>
  <c r="C26" i="2"/>
  <c r="H26" i="2"/>
  <c r="V46" i="2"/>
  <c r="E25" i="2"/>
  <c r="R47" i="2" l="1"/>
  <c r="F28" i="2"/>
  <c r="M27" i="2"/>
  <c r="F27" i="2"/>
  <c r="J28" i="2"/>
  <c r="M26" i="2"/>
  <c r="H28" i="2"/>
  <c r="K29" i="2"/>
  <c r="W25" i="2"/>
  <c r="R48" i="2" s="1"/>
  <c r="V25" i="2"/>
  <c r="B26" i="2"/>
  <c r="K28" i="2"/>
  <c r="V47" i="2"/>
  <c r="L28" i="2"/>
  <c r="E26" i="2"/>
  <c r="C28" i="2"/>
  <c r="D29" i="2" l="1"/>
  <c r="E28" i="2"/>
  <c r="J30" i="2"/>
  <c r="I27" i="2"/>
  <c r="V48" i="2"/>
  <c r="E27" i="2"/>
  <c r="B27" i="2"/>
  <c r="W48" i="2"/>
  <c r="J29" i="2"/>
  <c r="C29" i="2"/>
  <c r="G28" i="2"/>
  <c r="W26" i="2"/>
  <c r="R49" i="2" s="1"/>
  <c r="V26" i="2"/>
  <c r="D28" i="2"/>
  <c r="H29" i="2"/>
  <c r="V49" i="2" l="1"/>
  <c r="F30" i="2"/>
  <c r="G30" i="2"/>
  <c r="H30" i="2"/>
  <c r="W49" i="2"/>
  <c r="B29" i="2"/>
  <c r="W27" i="2"/>
  <c r="R50" i="2" s="1"/>
  <c r="V27" i="2"/>
  <c r="B28" i="2"/>
  <c r="I28" i="2"/>
  <c r="C30" i="2"/>
  <c r="E29" i="2"/>
  <c r="F29" i="2"/>
  <c r="G29" i="2"/>
  <c r="W50" i="2" l="1"/>
  <c r="I30" i="2"/>
  <c r="F31" i="2"/>
  <c r="E30" i="2"/>
  <c r="W28" i="2"/>
  <c r="W51" i="2" s="1"/>
  <c r="V28" i="2"/>
  <c r="I29" i="2"/>
  <c r="W29" i="2" s="1"/>
  <c r="B30" i="2"/>
  <c r="V50" i="2"/>
  <c r="D30" i="2"/>
  <c r="H31" i="2"/>
  <c r="V51" i="2" l="1"/>
  <c r="W52" i="2"/>
  <c r="V30" i="2"/>
  <c r="H32" i="2"/>
  <c r="C31" i="2"/>
  <c r="G31" i="2"/>
  <c r="R51" i="2"/>
  <c r="R52" i="2" s="1"/>
  <c r="E31" i="2"/>
  <c r="I31" i="2"/>
  <c r="V29" i="2"/>
  <c r="W30" i="2"/>
  <c r="D31" i="2"/>
  <c r="F32" i="2"/>
  <c r="V52" i="2" l="1"/>
  <c r="V53" i="2" s="1"/>
  <c r="W53" i="2"/>
  <c r="B32" i="2"/>
  <c r="D32" i="2"/>
  <c r="B31" i="2"/>
  <c r="C32" i="2"/>
  <c r="R53" i="2"/>
  <c r="G33" i="2"/>
  <c r="F33" i="2"/>
  <c r="G32" i="2"/>
  <c r="D34" i="2" l="1"/>
  <c r="F34" i="2"/>
  <c r="B33" i="2"/>
  <c r="E33" i="2"/>
  <c r="E32" i="2"/>
  <c r="W32" i="2" s="1"/>
  <c r="W31" i="2"/>
  <c r="W54" i="2" s="1"/>
  <c r="V31" i="2"/>
  <c r="C33" i="2"/>
  <c r="D33" i="2"/>
  <c r="W33" i="2" l="1"/>
  <c r="V32" i="2"/>
  <c r="R54" i="2"/>
  <c r="R55" i="2" s="1"/>
  <c r="D35" i="2"/>
  <c r="W55" i="2"/>
  <c r="C35" i="2"/>
  <c r="V54" i="2"/>
  <c r="C34" i="2"/>
  <c r="V33" i="2"/>
  <c r="W56" i="2" l="1"/>
  <c r="R56" i="2"/>
  <c r="V55" i="2"/>
  <c r="V56" i="2" s="1"/>
  <c r="E35" i="2"/>
  <c r="D36" i="2"/>
  <c r="E34" i="2"/>
  <c r="B34" i="2"/>
  <c r="W34" i="2" l="1"/>
  <c r="V34" i="2"/>
  <c r="V57" i="2" s="1"/>
  <c r="C37" i="2"/>
  <c r="B35" i="2"/>
  <c r="C36" i="2"/>
  <c r="W35" i="2" l="1"/>
  <c r="V35" i="2"/>
  <c r="V58" i="2" s="1"/>
  <c r="B37" i="2"/>
  <c r="W37" i="2" s="1"/>
  <c r="B36" i="2"/>
  <c r="W57" i="2"/>
  <c r="R57" i="2"/>
  <c r="W58" i="2" l="1"/>
  <c r="W36" i="2"/>
  <c r="V36" i="2"/>
  <c r="V59" i="2" s="1"/>
  <c r="B38" i="2"/>
  <c r="V37" i="2"/>
  <c r="R58" i="2"/>
  <c r="R59" i="2" l="1"/>
  <c r="R60" i="2" s="1"/>
  <c r="R61" i="2" s="1"/>
  <c r="W59" i="2"/>
  <c r="W60" i="2" s="1"/>
  <c r="W38" i="2"/>
  <c r="W39" i="2"/>
  <c r="V38" i="2"/>
  <c r="V39" i="2"/>
  <c r="V60" i="2"/>
  <c r="R62" i="2" l="1"/>
  <c r="R63" i="2" s="1"/>
  <c r="R64" i="2" s="1"/>
  <c r="R65" i="2" s="1"/>
  <c r="R66" i="2" s="1"/>
  <c r="R67" i="2" s="1"/>
  <c r="R68" i="2" s="1"/>
  <c r="R69" i="2" s="1"/>
  <c r="R70" i="2" s="1"/>
  <c r="R71" i="2" s="1"/>
  <c r="R72" i="2" s="1"/>
  <c r="R73" i="2" s="1"/>
  <c r="R74" i="2" s="1"/>
  <c r="R75" i="2" s="1"/>
  <c r="R76" i="2" s="1"/>
  <c r="R77" i="2" s="1"/>
  <c r="R78" i="2" s="1"/>
  <c r="R79" i="2" s="1"/>
  <c r="R80" i="2" s="1"/>
  <c r="R81" i="2" s="1"/>
  <c r="R82" i="2" s="1"/>
  <c r="R83" i="2" s="1"/>
  <c r="R84" i="2" s="1"/>
  <c r="R85" i="2" s="1"/>
  <c r="R86" i="2" s="1"/>
  <c r="R87" i="2" s="1"/>
  <c r="R88" i="2" s="1"/>
  <c r="R89" i="2" s="1"/>
  <c r="R90" i="2" s="1"/>
  <c r="R91" i="2" s="1"/>
  <c r="R92" i="2" s="1"/>
  <c r="R93" i="2" s="1"/>
  <c r="R94" i="2" s="1"/>
  <c r="R95" i="2" s="1"/>
  <c r="R96" i="2" s="1"/>
  <c r="R97" i="2" s="1"/>
  <c r="R98" i="2" s="1"/>
  <c r="R99" i="2" s="1"/>
  <c r="R100" i="2" s="1"/>
  <c r="R101" i="2" s="1"/>
  <c r="R102" i="2" s="1"/>
  <c r="R103" i="2" s="1"/>
  <c r="R104" i="2" s="1"/>
  <c r="R105" i="2" s="1"/>
  <c r="R106" i="2" s="1"/>
  <c r="R107" i="2" s="1"/>
  <c r="R108" i="2" s="1"/>
  <c r="R109" i="2" s="1"/>
  <c r="R110" i="2" s="1"/>
  <c r="R111" i="2" s="1"/>
  <c r="R112" i="2" s="1"/>
  <c r="R113" i="2" s="1"/>
  <c r="R114" i="2" s="1"/>
  <c r="R115" i="2" s="1"/>
  <c r="R116" i="2" s="1"/>
  <c r="R117" i="2" s="1"/>
  <c r="R118" i="2" s="1"/>
  <c r="R119" i="2" s="1"/>
  <c r="R120" i="2" s="1"/>
  <c r="R121" i="2" s="1"/>
  <c r="R122" i="2" s="1"/>
  <c r="R123" i="2" s="1"/>
  <c r="R124" i="2" s="1"/>
  <c r="R125" i="2" s="1"/>
  <c r="R126" i="2" s="1"/>
  <c r="R127" i="2" s="1"/>
  <c r="R128" i="2" s="1"/>
  <c r="R129" i="2" s="1"/>
  <c r="R130" i="2" s="1"/>
  <c r="R131" i="2" s="1"/>
  <c r="R132" i="2" s="1"/>
  <c r="R133" i="2" s="1"/>
  <c r="R134" i="2" s="1"/>
  <c r="R135" i="2" s="1"/>
  <c r="R136" i="2" s="1"/>
  <c r="R137" i="2" s="1"/>
  <c r="R138" i="2" s="1"/>
  <c r="R139" i="2" s="1"/>
  <c r="R140" i="2" s="1"/>
  <c r="R141" i="2" s="1"/>
  <c r="R142" i="2" s="1"/>
  <c r="R143" i="2" s="1"/>
  <c r="R144" i="2" s="1"/>
  <c r="R145" i="2" s="1"/>
  <c r="R146" i="2" s="1"/>
  <c r="R147" i="2" s="1"/>
  <c r="R148" i="2" s="1"/>
  <c r="R149" i="2" s="1"/>
  <c r="R150" i="2" s="1"/>
  <c r="R151" i="2" s="1"/>
  <c r="R152" i="2" s="1"/>
  <c r="R153" i="2" s="1"/>
  <c r="R154" i="2" s="1"/>
  <c r="R155" i="2" s="1"/>
  <c r="R156" i="2" s="1"/>
  <c r="R157" i="2" s="1"/>
  <c r="R158" i="2" s="1"/>
  <c r="R159" i="2" s="1"/>
  <c r="R160" i="2" s="1"/>
  <c r="R161" i="2" s="1"/>
  <c r="R162" i="2" s="1"/>
  <c r="R163" i="2" s="1"/>
  <c r="R164" i="2" s="1"/>
  <c r="R165" i="2" s="1"/>
  <c r="R166" i="2" s="1"/>
  <c r="R167" i="2" s="1"/>
  <c r="R168" i="2" s="1"/>
  <c r="R169" i="2" s="1"/>
  <c r="R170" i="2" s="1"/>
  <c r="R171" i="2" s="1"/>
  <c r="R172" i="2" s="1"/>
  <c r="R173" i="2" s="1"/>
  <c r="R174" i="2" s="1"/>
  <c r="R175" i="2" s="1"/>
  <c r="R176" i="2" s="1"/>
  <c r="R177" i="2" s="1"/>
  <c r="R178" i="2" s="1"/>
  <c r="R179" i="2" s="1"/>
  <c r="R180" i="2" s="1"/>
  <c r="R181" i="2" s="1"/>
  <c r="R182" i="2" s="1"/>
  <c r="R183" i="2" s="1"/>
  <c r="R184" i="2" s="1"/>
  <c r="R185" i="2" s="1"/>
  <c r="R186" i="2" s="1"/>
  <c r="R187" i="2" s="1"/>
  <c r="R188" i="2" s="1"/>
  <c r="R189" i="2" s="1"/>
  <c r="R190" i="2" s="1"/>
  <c r="R191" i="2" s="1"/>
  <c r="R192" i="2" s="1"/>
  <c r="R193" i="2" s="1"/>
  <c r="R194" i="2" s="1"/>
  <c r="R195" i="2" s="1"/>
  <c r="R196" i="2" s="1"/>
  <c r="R197" i="2" s="1"/>
  <c r="R198" i="2" s="1"/>
  <c r="R199" i="2" s="1"/>
  <c r="R200" i="2" s="1"/>
  <c r="R201" i="2" s="1"/>
  <c r="R202" i="2" s="1"/>
  <c r="R203" i="2" s="1"/>
  <c r="R204" i="2" s="1"/>
  <c r="R205" i="2" s="1"/>
  <c r="R206" i="2" s="1"/>
  <c r="R207" i="2" s="1"/>
  <c r="R208" i="2" s="1"/>
  <c r="R209" i="2" s="1"/>
  <c r="R210" i="2" s="1"/>
  <c r="R211" i="2" s="1"/>
  <c r="R212" i="2" s="1"/>
  <c r="R213" i="2" s="1"/>
  <c r="R214" i="2" s="1"/>
  <c r="R215" i="2" s="1"/>
  <c r="R216" i="2" s="1"/>
  <c r="R217" i="2" s="1"/>
  <c r="R218" i="2" s="1"/>
  <c r="R219" i="2" s="1"/>
  <c r="R220" i="2" s="1"/>
  <c r="R221" i="2" s="1"/>
  <c r="R222" i="2" s="1"/>
  <c r="R223" i="2" s="1"/>
  <c r="R224" i="2" s="1"/>
  <c r="R225" i="2" s="1"/>
  <c r="R226" i="2" s="1"/>
  <c r="R227" i="2" s="1"/>
  <c r="R228" i="2" s="1"/>
  <c r="R229" i="2" s="1"/>
  <c r="R230" i="2" s="1"/>
  <c r="R231" i="2" s="1"/>
  <c r="R232" i="2" s="1"/>
  <c r="R233" i="2" s="1"/>
  <c r="R234" i="2" s="1"/>
  <c r="R235" i="2" s="1"/>
  <c r="R236" i="2" s="1"/>
  <c r="R237" i="2" s="1"/>
  <c r="R238" i="2" s="1"/>
  <c r="R239" i="2" s="1"/>
  <c r="R240" i="2" s="1"/>
  <c r="R241" i="2" s="1"/>
  <c r="R242" i="2" s="1"/>
  <c r="R243" i="2" s="1"/>
  <c r="R244" i="2" s="1"/>
  <c r="R245" i="2" s="1"/>
  <c r="R246" i="2" s="1"/>
  <c r="R247" i="2" s="1"/>
  <c r="R248" i="2" s="1"/>
  <c r="R249" i="2" s="1"/>
  <c r="R250" i="2" s="1"/>
  <c r="R251" i="2" s="1"/>
  <c r="R252" i="2" s="1"/>
  <c r="R253" i="2" s="1"/>
  <c r="R254" i="2" s="1"/>
  <c r="R255" i="2" s="1"/>
  <c r="R256" i="2" s="1"/>
  <c r="R257" i="2" s="1"/>
  <c r="R258" i="2" s="1"/>
  <c r="R259" i="2" s="1"/>
  <c r="R260" i="2" s="1"/>
  <c r="R261" i="2" s="1"/>
  <c r="R262" i="2" s="1"/>
  <c r="R263" i="2" s="1"/>
  <c r="R264" i="2" s="1"/>
  <c r="R265" i="2" s="1"/>
  <c r="R266" i="2" s="1"/>
  <c r="R267" i="2" s="1"/>
  <c r="R268" i="2" s="1"/>
  <c r="R269" i="2" s="1"/>
  <c r="R270" i="2" s="1"/>
  <c r="R271" i="2" s="1"/>
  <c r="R272" i="2" s="1"/>
  <c r="R273" i="2" s="1"/>
  <c r="R274" i="2" s="1"/>
  <c r="R275" i="2" s="1"/>
  <c r="R276" i="2" s="1"/>
  <c r="R277" i="2" s="1"/>
  <c r="R278" i="2" s="1"/>
  <c r="R279" i="2" s="1"/>
  <c r="R280" i="2" s="1"/>
  <c r="R281" i="2" s="1"/>
  <c r="R282" i="2" s="1"/>
  <c r="R283" i="2" s="1"/>
  <c r="V61" i="2"/>
  <c r="V62" i="2" s="1"/>
  <c r="W61" i="2"/>
  <c r="W63" i="2" s="1"/>
  <c r="V63" i="2"/>
  <c r="W62" i="2"/>
  <c r="W64" i="2" l="1"/>
  <c r="W67" i="2" s="1"/>
  <c r="V64" i="2"/>
  <c r="W65" i="2" l="1"/>
  <c r="V67" i="2"/>
  <c r="V65" i="2"/>
  <c r="S44" i="2"/>
  <c r="S45" i="2" s="1"/>
  <c r="S46" i="2" s="1"/>
  <c r="S47" i="2" s="1"/>
  <c r="S48" i="2" s="1"/>
  <c r="S49" i="2" s="1"/>
  <c r="S50" i="2" s="1"/>
  <c r="S51" i="2" s="1"/>
  <c r="S52" i="2" s="1"/>
  <c r="S53" i="2" s="1"/>
  <c r="S54" i="2" s="1"/>
  <c r="S55" i="2" s="1"/>
  <c r="S56" i="2" s="1"/>
  <c r="S57" i="2" s="1"/>
  <c r="S58" i="2" s="1"/>
  <c r="S59" i="2" s="1"/>
  <c r="S60" i="2" s="1"/>
  <c r="S61" i="2" s="1"/>
  <c r="S62" i="2" s="1"/>
  <c r="S63" i="2" s="1"/>
  <c r="S64" i="2" s="1"/>
  <c r="S65" i="2" s="1"/>
  <c r="S66" i="2" s="1"/>
  <c r="S67" i="2" s="1"/>
  <c r="S68" i="2" s="1"/>
  <c r="S69" i="2" s="1"/>
  <c r="S70" i="2" s="1"/>
  <c r="S71" i="2" s="1"/>
  <c r="S72" i="2" s="1"/>
  <c r="S73" i="2" s="1"/>
  <c r="S74" i="2" s="1"/>
  <c r="S75" i="2" s="1"/>
  <c r="S76" i="2" s="1"/>
  <c r="S77" i="2" s="1"/>
  <c r="S78" i="2" s="1"/>
  <c r="S79" i="2" s="1"/>
  <c r="S80" i="2" s="1"/>
  <c r="S81" i="2" s="1"/>
  <c r="S82" i="2" s="1"/>
  <c r="S83" i="2" s="1"/>
  <c r="S84" i="2" s="1"/>
  <c r="S85" i="2" s="1"/>
  <c r="S86" i="2" s="1"/>
  <c r="S87" i="2" s="1"/>
  <c r="S88" i="2" s="1"/>
  <c r="S89" i="2" s="1"/>
  <c r="S90" i="2" s="1"/>
  <c r="S91" i="2" s="1"/>
  <c r="S92" i="2" s="1"/>
  <c r="S93" i="2" s="1"/>
  <c r="S94" i="2" s="1"/>
  <c r="S95" i="2" s="1"/>
  <c r="S96" i="2" s="1"/>
  <c r="S97" i="2" s="1"/>
  <c r="S98" i="2" s="1"/>
  <c r="S99" i="2" s="1"/>
  <c r="S100" i="2" s="1"/>
  <c r="S101" i="2" s="1"/>
  <c r="S102" i="2" s="1"/>
  <c r="S103" i="2" s="1"/>
  <c r="S104" i="2" s="1"/>
  <c r="S105" i="2" s="1"/>
  <c r="S106" i="2" s="1"/>
  <c r="S107" i="2" s="1"/>
  <c r="S108" i="2" s="1"/>
  <c r="S109" i="2" s="1"/>
  <c r="S110" i="2" s="1"/>
  <c r="S111" i="2" s="1"/>
  <c r="S112" i="2" s="1"/>
  <c r="S113" i="2" s="1"/>
  <c r="S114" i="2" s="1"/>
  <c r="S115" i="2" s="1"/>
  <c r="S116" i="2" s="1"/>
  <c r="S117" i="2" s="1"/>
  <c r="S118" i="2" s="1"/>
  <c r="S119" i="2" s="1"/>
  <c r="S120" i="2" s="1"/>
  <c r="S121" i="2" s="1"/>
  <c r="S122" i="2" s="1"/>
  <c r="S123" i="2" s="1"/>
  <c r="S124" i="2" s="1"/>
  <c r="S125" i="2" s="1"/>
  <c r="S126" i="2" s="1"/>
  <c r="S127" i="2" s="1"/>
  <c r="S128" i="2" s="1"/>
  <c r="S129" i="2" s="1"/>
  <c r="S130" i="2" s="1"/>
  <c r="S131" i="2" s="1"/>
  <c r="S132" i="2" s="1"/>
  <c r="S133" i="2" s="1"/>
  <c r="S134" i="2" s="1"/>
  <c r="S135" i="2" s="1"/>
  <c r="S136" i="2" s="1"/>
  <c r="S137" i="2" s="1"/>
  <c r="S138" i="2" s="1"/>
  <c r="S139" i="2" s="1"/>
  <c r="S140" i="2" s="1"/>
  <c r="S141" i="2" s="1"/>
  <c r="S142" i="2" s="1"/>
  <c r="S143" i="2" s="1"/>
  <c r="S144" i="2" s="1"/>
  <c r="S145" i="2" s="1"/>
  <c r="S146" i="2" s="1"/>
  <c r="S147" i="2" s="1"/>
  <c r="S148" i="2" s="1"/>
  <c r="S149" i="2" s="1"/>
  <c r="S150" i="2" s="1"/>
  <c r="S151" i="2" s="1"/>
  <c r="S152" i="2" s="1"/>
  <c r="S153" i="2" s="1"/>
  <c r="S154" i="2" s="1"/>
  <c r="S155" i="2" s="1"/>
  <c r="S156" i="2" s="1"/>
  <c r="S157" i="2" s="1"/>
  <c r="S158" i="2" s="1"/>
  <c r="S159" i="2" s="1"/>
  <c r="S160" i="2" s="1"/>
  <c r="S161" i="2" s="1"/>
  <c r="S162" i="2" s="1"/>
  <c r="S163" i="2" s="1"/>
  <c r="S164" i="2" s="1"/>
  <c r="S165" i="2" s="1"/>
  <c r="S166" i="2" s="1"/>
  <c r="S167" i="2" s="1"/>
  <c r="S168" i="2" s="1"/>
  <c r="S169" i="2" s="1"/>
  <c r="S170" i="2" s="1"/>
  <c r="S171" i="2" s="1"/>
  <c r="S172" i="2" s="1"/>
  <c r="S173" i="2" s="1"/>
  <c r="S174" i="2" s="1"/>
  <c r="S175" i="2" s="1"/>
  <c r="S176" i="2" s="1"/>
  <c r="S177" i="2" s="1"/>
  <c r="S178" i="2" s="1"/>
  <c r="S179" i="2" s="1"/>
  <c r="S180" i="2" s="1"/>
  <c r="S181" i="2" s="1"/>
  <c r="S182" i="2" s="1"/>
  <c r="S183" i="2" s="1"/>
  <c r="S184" i="2" s="1"/>
  <c r="S185" i="2" s="1"/>
  <c r="S186" i="2" s="1"/>
  <c r="S187" i="2" s="1"/>
  <c r="S188" i="2" s="1"/>
  <c r="S189" i="2" s="1"/>
  <c r="S190" i="2" s="1"/>
  <c r="S191" i="2" s="1"/>
  <c r="S192" i="2" s="1"/>
  <c r="S193" i="2" s="1"/>
  <c r="S194" i="2" s="1"/>
  <c r="S195" i="2" s="1"/>
  <c r="S196" i="2" s="1"/>
  <c r="S197" i="2" s="1"/>
  <c r="S198" i="2" s="1"/>
  <c r="S199" i="2" s="1"/>
  <c r="S200" i="2" s="1"/>
  <c r="S201" i="2" s="1"/>
  <c r="S202" i="2" s="1"/>
  <c r="S203" i="2" s="1"/>
  <c r="S204" i="2" s="1"/>
  <c r="S205" i="2" s="1"/>
  <c r="S206" i="2" s="1"/>
  <c r="S207" i="2" s="1"/>
  <c r="S208" i="2" s="1"/>
  <c r="S209" i="2" s="1"/>
  <c r="S210" i="2" s="1"/>
  <c r="S211" i="2" s="1"/>
  <c r="S212" i="2" s="1"/>
  <c r="S213" i="2" s="1"/>
  <c r="S214" i="2" s="1"/>
  <c r="S215" i="2" s="1"/>
  <c r="S216" i="2" s="1"/>
  <c r="S217" i="2" s="1"/>
  <c r="S218" i="2" s="1"/>
  <c r="S219" i="2" s="1"/>
  <c r="S220" i="2" s="1"/>
  <c r="S221" i="2" s="1"/>
  <c r="S222" i="2" s="1"/>
  <c r="S223" i="2" s="1"/>
  <c r="S224" i="2" s="1"/>
  <c r="S225" i="2" s="1"/>
  <c r="S226" i="2" s="1"/>
  <c r="S227" i="2" s="1"/>
  <c r="S228" i="2" s="1"/>
  <c r="S229" i="2" s="1"/>
  <c r="S230" i="2" s="1"/>
  <c r="S231" i="2" s="1"/>
  <c r="S232" i="2" s="1"/>
  <c r="S233" i="2" s="1"/>
  <c r="S234" i="2" s="1"/>
  <c r="S235" i="2" s="1"/>
  <c r="S236" i="2" s="1"/>
  <c r="S237" i="2" s="1"/>
  <c r="S238" i="2" s="1"/>
  <c r="S239" i="2" s="1"/>
  <c r="S240" i="2" s="1"/>
  <c r="S241" i="2" s="1"/>
  <c r="S242" i="2" s="1"/>
  <c r="S243" i="2" s="1"/>
  <c r="S244" i="2" s="1"/>
  <c r="S245" i="2" s="1"/>
  <c r="S246" i="2" s="1"/>
  <c r="S247" i="2" s="1"/>
  <c r="S248" i="2" s="1"/>
  <c r="S249" i="2" s="1"/>
  <c r="S250" i="2" s="1"/>
  <c r="S251" i="2" s="1"/>
  <c r="S252" i="2" s="1"/>
  <c r="S253" i="2" s="1"/>
  <c r="S254" i="2" s="1"/>
  <c r="S255" i="2" s="1"/>
  <c r="S256" i="2" s="1"/>
  <c r="S257" i="2" s="1"/>
  <c r="S258" i="2" s="1"/>
  <c r="S259" i="2" s="1"/>
  <c r="S260" i="2" s="1"/>
  <c r="S261" i="2" s="1"/>
  <c r="S262" i="2" s="1"/>
  <c r="S263" i="2" s="1"/>
  <c r="S264" i="2" s="1"/>
  <c r="S265" i="2" s="1"/>
  <c r="S266" i="2" s="1"/>
  <c r="S267" i="2" s="1"/>
  <c r="S268" i="2" s="1"/>
  <c r="S269" i="2" s="1"/>
  <c r="S270" i="2" s="1"/>
  <c r="S271" i="2" s="1"/>
  <c r="S272" i="2" s="1"/>
  <c r="S273" i="2" s="1"/>
  <c r="S274" i="2" s="1"/>
  <c r="S275" i="2" s="1"/>
  <c r="S276" i="2" s="1"/>
  <c r="S277" i="2" s="1"/>
  <c r="S278" i="2" s="1"/>
  <c r="S279" i="2" s="1"/>
  <c r="S280" i="2" s="1"/>
  <c r="S281" i="2" s="1"/>
  <c r="S282" i="2" s="1"/>
  <c r="S283" i="2" s="1"/>
</calcChain>
</file>

<file path=xl/sharedStrings.xml><?xml version="1.0" encoding="utf-8"?>
<sst xmlns="http://schemas.openxmlformats.org/spreadsheetml/2006/main" count="90" uniqueCount="34">
  <si>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</si>
  <si>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</si>
  <si>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</si>
  <si>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</si>
  <si>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</si>
  <si>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</si>
  <si>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</si>
  <si>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</si>
  <si>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</si>
  <si>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</si>
  <si>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</si>
  <si>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</si>
  <si>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Mes 13</t>
  </si>
  <si>
    <t>Mes 14</t>
  </si>
  <si>
    <t>Mes 15</t>
  </si>
  <si>
    <t>Mes 16</t>
  </si>
  <si>
    <t>Mes 17</t>
  </si>
  <si>
    <t>Mes 18</t>
  </si>
  <si>
    <t>Churn estr.</t>
  </si>
  <si>
    <t>meses</t>
  </si>
  <si>
    <t>años</t>
  </si>
  <si>
    <t>churn mensual medio</t>
  </si>
  <si>
    <t>Churn</t>
  </si>
  <si>
    <t>Real</t>
  </si>
  <si>
    <t>Mes</t>
  </si>
  <si>
    <t>Mediana</t>
  </si>
  <si>
    <t>churn anual medio</t>
  </si>
  <si>
    <t>Carteras</t>
  </si>
  <si>
    <t>Media pond.</t>
  </si>
  <si>
    <t>Mes 0 (Altas)</t>
  </si>
  <si>
    <t>Modelo</t>
  </si>
  <si>
    <t>Tiempo de vida medio</t>
  </si>
  <si>
    <t>Evolución de cartera</t>
  </si>
  <si>
    <t>+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</si>
</sst>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%"/>
    <numFmt numFmtId="165" formatCode="#,##0.0000"/>
    <numFmt numFmtId="166" formatCode="0.0"/>
    <numFmt numFmtId="167" formatCode="0.0000%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72"/>
      <color theme="0" tint="-0.34998626667073579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0070C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59">
    <xf numFmtId="0" fontId="0" fillId="0" borderId="0" xfId="0"/>
    <xf numFmtId="0" fontId="2" fillId="0" borderId="0" xfId="0" applyFont="1"/>
    <xf numFmtId="17" fontId="2" fillId="0" borderId="0" xfId="0" applyNumberFormat="1" applyFont="1" applyAlignment="1"/>
    <xf numFmtId="9" fontId="2" fillId="0" borderId="0" xfId="1" applyFont="1"/>
    <xf numFmtId="10" fontId="0" fillId="0" borderId="9" xfId="1" applyNumberFormat="1" applyFont="1" applyBorder="1" applyAlignment="1"/>
    <xf numFmtId="10" fontId="0" fillId="0" borderId="10" xfId="1" applyNumberFormat="1" applyFont="1" applyBorder="1" applyAlignment="1"/>
    <xf numFmtId="10" fontId="0" fillId="0" borderId="11" xfId="1" applyNumberFormat="1" applyFont="1" applyBorder="1" applyAlignment="1"/>
    <xf numFmtId="9" fontId="0" fillId="0" borderId="0" xfId="1" applyFont="1"/>
    <xf numFmtId="10" fontId="0" fillId="0" borderId="7" xfId="1" applyNumberFormat="1" applyFont="1" applyBorder="1"/>
    <xf numFmtId="0" fontId="0" fillId="0" borderId="0" xfId="0" applyFont="1"/>
    <xf numFmtId="10" fontId="0" fillId="0" borderId="12" xfId="1" applyNumberFormat="1" applyFont="1" applyBorder="1" applyAlignment="1"/>
    <xf numFmtId="10" fontId="0" fillId="0" borderId="0" xfId="1" applyNumberFormat="1" applyFont="1" applyBorder="1" applyAlignment="1"/>
    <xf numFmtId="10" fontId="0" fillId="0" borderId="13" xfId="1" applyNumberFormat="1" applyFont="1" applyBorder="1" applyAlignment="1"/>
    <xf numFmtId="10" fontId="0" fillId="0" borderId="5" xfId="1" applyNumberFormat="1" applyFont="1" applyBorder="1"/>
    <xf numFmtId="10" fontId="0" fillId="0" borderId="14" xfId="1" applyNumberFormat="1" applyFont="1" applyBorder="1" applyAlignment="1"/>
    <xf numFmtId="10" fontId="0" fillId="0" borderId="8" xfId="1" applyNumberFormat="1" applyFont="1" applyBorder="1" applyAlignment="1"/>
    <xf numFmtId="10" fontId="0" fillId="0" borderId="15" xfId="1" applyNumberFormat="1" applyFont="1" applyBorder="1" applyAlignment="1"/>
    <xf numFmtId="10" fontId="0" fillId="0" borderId="6" xfId="1" applyNumberFormat="1" applyFont="1" applyBorder="1"/>
    <xf numFmtId="3" fontId="2" fillId="0" borderId="16" xfId="0" applyNumberFormat="1" applyFont="1" applyBorder="1" applyAlignment="1"/>
    <xf numFmtId="3" fontId="2" fillId="0" borderId="17" xfId="0" applyNumberFormat="1" applyFont="1" applyBorder="1" applyAlignment="1"/>
    <xf numFmtId="3" fontId="2" fillId="0" borderId="18" xfId="0" applyNumberFormat="1" applyFont="1" applyBorder="1" applyAlignment="1"/>
    <xf numFmtId="3" fontId="0" fillId="0" borderId="0" xfId="0" applyNumberFormat="1" applyFont="1"/>
    <xf numFmtId="3" fontId="0" fillId="0" borderId="19" xfId="0" applyNumberFormat="1" applyFont="1" applyBorder="1" applyAlignment="1"/>
    <xf numFmtId="3" fontId="0" fillId="0" borderId="2" xfId="0" applyNumberFormat="1" applyFont="1" applyBorder="1" applyAlignment="1"/>
    <xf numFmtId="3" fontId="0" fillId="0" borderId="20" xfId="0" applyNumberFormat="1" applyFont="1" applyBorder="1" applyAlignment="1"/>
    <xf numFmtId="3" fontId="0" fillId="0" borderId="12" xfId="0" applyNumberFormat="1" applyFont="1" applyBorder="1" applyAlignment="1"/>
    <xf numFmtId="3" fontId="0" fillId="0" borderId="0" xfId="0" applyNumberFormat="1" applyFont="1" applyBorder="1" applyAlignment="1"/>
    <xf numFmtId="3" fontId="0" fillId="0" borderId="13" xfId="0" applyNumberFormat="1" applyFont="1" applyBorder="1" applyAlignment="1"/>
    <xf numFmtId="3" fontId="0" fillId="0" borderId="14" xfId="0" applyNumberFormat="1" applyFont="1" applyBorder="1" applyAlignment="1"/>
    <xf numFmtId="3" fontId="0" fillId="0" borderId="8" xfId="0" applyNumberFormat="1" applyFont="1" applyBorder="1" applyAlignment="1"/>
    <xf numFmtId="3" fontId="0" fillId="0" borderId="15" xfId="0" applyNumberFormat="1" applyFont="1" applyBorder="1" applyAlignment="1"/>
    <xf numFmtId="10" fontId="0" fillId="0" borderId="0" xfId="0" applyNumberFormat="1" applyFont="1"/>
    <xf numFmtId="0" fontId="0" fillId="0" borderId="0" xfId="0" applyFont="1" applyAlignment="1"/>
    <xf numFmtId="10" fontId="2" fillId="0" borderId="0" xfId="1" applyNumberFormat="1" applyFont="1"/>
    <xf numFmtId="10" fontId="2" fillId="0" borderId="0" xfId="0" applyNumberFormat="1" applyFont="1"/>
    <xf numFmtId="167" fontId="3" fillId="0" borderId="0" xfId="1" applyNumberFormat="1" applyFont="1"/>
    <xf numFmtId="164" fontId="2" fillId="0" borderId="0" xfId="1" applyNumberFormat="1" applyFont="1"/>
    <xf numFmtId="164" fontId="0" fillId="0" borderId="7" xfId="1" applyNumberFormat="1" applyFont="1" applyBorder="1"/>
    <xf numFmtId="164" fontId="0" fillId="0" borderId="0" xfId="0" applyNumberFormat="1" applyFont="1"/>
    <xf numFmtId="164" fontId="0" fillId="0" borderId="5" xfId="1" applyNumberFormat="1" applyFont="1" applyBorder="1"/>
    <xf numFmtId="164" fontId="0" fillId="0" borderId="6" xfId="1" applyNumberFormat="1" applyFont="1" applyBorder="1"/>
    <xf numFmtId="166" fontId="0" fillId="0" borderId="0" xfId="0" applyNumberFormat="1" applyFont="1"/>
    <xf numFmtId="9" fontId="0" fillId="0" borderId="0" xfId="1" applyNumberFormat="1" applyFont="1"/>
    <xf numFmtId="9" fontId="0" fillId="0" borderId="0" xfId="1" applyNumberFormat="1" applyFont="1" applyBorder="1"/>
    <xf numFmtId="166" fontId="0" fillId="0" borderId="8" xfId="0" applyNumberFormat="1" applyFont="1" applyBorder="1"/>
    <xf numFmtId="2" fontId="0" fillId="0" borderId="0" xfId="0" applyNumberFormat="1" applyFont="1"/>
    <xf numFmtId="10" fontId="0" fillId="0" borderId="0" xfId="1" applyNumberFormat="1" applyFont="1"/>
    <xf numFmtId="165" fontId="0" fillId="0" borderId="0" xfId="0" applyNumberFormat="1" applyFont="1"/>
    <xf numFmtId="0" fontId="5" fillId="0" borderId="0" xfId="0" applyFont="1" applyAlignment="1"/>
    <xf numFmtId="0" fontId="6" fillId="0" borderId="0" xfId="0" quotePrefix="1" applyFont="1" applyFill="1" applyBorder="1" applyAlignment="1">
      <alignment horizontal="right"/>
    </xf>
    <xf numFmtId="166" fontId="2" fillId="0" borderId="0" xfId="0" applyNumberFormat="1" applyFont="1"/>
    <xf numFmtId="164" fontId="0" fillId="0" borderId="0" xfId="1" applyNumberFormat="1" applyFont="1"/>
    <xf numFmtId="166" fontId="7" fillId="0" borderId="0" xfId="0" applyNumberFormat="1" applyFont="1"/>
    <xf numFmtId="3" fontId="4" fillId="0" borderId="0" xfId="1" applyNumberFormat="1" applyFont="1" applyBorder="1" applyAlignment="1">
      <alignment vertical="center"/>
    </xf>
    <xf numFmtId="9" fontId="4" fillId="0" borderId="0" xfId="1" applyFont="1" applyBorder="1" applyAlignment="1">
      <alignment vertical="center"/>
    </xf>
    <xf numFmtId="164" fontId="0" fillId="0" borderId="1" xfId="1" applyNumberFormat="1" applyFont="1" applyBorder="1"/>
    <xf numFmtId="164" fontId="0" fillId="0" borderId="3" xfId="1" applyNumberFormat="1" applyFont="1" applyBorder="1"/>
    <xf numFmtId="164" fontId="0" fillId="0" borderId="4" xfId="1" applyNumberFormat="1" applyFont="1" applyBorder="1"/>
    <xf numFmtId="164" fontId="0" fillId="0" borderId="0" xfId="1" applyNumberFormat="1" applyFont="1" applyBorder="1"/>
  </cellXfs>
  <cellStyles count="2">
    <cellStyle name="Normal" xfId="0" builtinId="0"/>
    <cellStyle name="Porcentaje" xfId="1" builtinId="5"/>
  </cellStyles>
  <dxfs count="1"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FF66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2400">
                <a:latin typeface="+mn-lt"/>
                <a:cs typeface="Arial" panose="020B0604020202020204" pitchFamily="34" charset="0"/>
              </a:defRPr>
            </a:pPr>
            <a:r>
              <a:rPr lang="en-GB" sz="2400">
                <a:latin typeface="+mn-lt"/>
                <a:cs typeface="Arial" panose="020B0604020202020204" pitchFamily="34" charset="0"/>
              </a:rPr>
              <a:t>Evolución de cartera</a:t>
            </a:r>
          </a:p>
        </c:rich>
      </c:tx>
      <c:layout/>
      <c:overlay val="0"/>
    </c:title>
    <c:autoTitleDeleted val="0"/>
    <c:plotArea>
      <c:layout/>
      <c:areaChart>
        <c:grouping val="standard"/>
        <c:varyColors val="0"/>
        <c:ser>
          <c:idx val="0"/>
          <c:order val="0"/>
          <c:tx>
            <c:strRef>
              <c:f>AnalisisCohortes!$R$42</c:f>
              <c:strCache>
                <c:ptCount val="1"/>
                <c:pt idx="0">
                  <c:v>Real</c:v>
                </c:pt>
              </c:strCache>
            </c:strRef>
          </c:tx>
          <c:spPr>
            <a:solidFill>
              <a:srgbClr val="FF0000"/>
            </a:solidFill>
            <a:ln w="38100"/>
          </c:spPr>
          <c:cat>
            <c:numRef>
              <c:f>AnalisisCohortes!$Q$43:$Q$283</c:f>
              <c:numCache>
                <c:formatCode>General</c:formatCode>
                <c:ptCount val="2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  <c:pt idx="101">
                  <c:v>101</c:v>
                </c:pt>
                <c:pt idx="102">
                  <c:v>102</c:v>
                </c:pt>
                <c:pt idx="103">
                  <c:v>103</c:v>
                </c:pt>
                <c:pt idx="104">
                  <c:v>104</c:v>
                </c:pt>
                <c:pt idx="105">
                  <c:v>105</c:v>
                </c:pt>
                <c:pt idx="106">
                  <c:v>106</c:v>
                </c:pt>
                <c:pt idx="107">
                  <c:v>107</c:v>
                </c:pt>
                <c:pt idx="108">
                  <c:v>108</c:v>
                </c:pt>
                <c:pt idx="109">
                  <c:v>109</c:v>
                </c:pt>
                <c:pt idx="110">
                  <c:v>110</c:v>
                </c:pt>
                <c:pt idx="111">
                  <c:v>111</c:v>
                </c:pt>
                <c:pt idx="112">
                  <c:v>112</c:v>
                </c:pt>
                <c:pt idx="113">
                  <c:v>113</c:v>
                </c:pt>
                <c:pt idx="114">
                  <c:v>114</c:v>
                </c:pt>
                <c:pt idx="115">
                  <c:v>115</c:v>
                </c:pt>
                <c:pt idx="116">
                  <c:v>116</c:v>
                </c:pt>
                <c:pt idx="117">
                  <c:v>117</c:v>
                </c:pt>
                <c:pt idx="118">
                  <c:v>118</c:v>
                </c:pt>
                <c:pt idx="119">
                  <c:v>119</c:v>
                </c:pt>
                <c:pt idx="120">
                  <c:v>120</c:v>
                </c:pt>
                <c:pt idx="121">
                  <c:v>121</c:v>
                </c:pt>
                <c:pt idx="122">
                  <c:v>122</c:v>
                </c:pt>
                <c:pt idx="123">
                  <c:v>123</c:v>
                </c:pt>
                <c:pt idx="124">
                  <c:v>124</c:v>
                </c:pt>
                <c:pt idx="125">
                  <c:v>125</c:v>
                </c:pt>
                <c:pt idx="126">
                  <c:v>126</c:v>
                </c:pt>
                <c:pt idx="127">
                  <c:v>127</c:v>
                </c:pt>
                <c:pt idx="128">
                  <c:v>128</c:v>
                </c:pt>
                <c:pt idx="129">
                  <c:v>129</c:v>
                </c:pt>
                <c:pt idx="130">
                  <c:v>130</c:v>
                </c:pt>
                <c:pt idx="131">
                  <c:v>131</c:v>
                </c:pt>
                <c:pt idx="132">
                  <c:v>132</c:v>
                </c:pt>
                <c:pt idx="133">
                  <c:v>133</c:v>
                </c:pt>
                <c:pt idx="134">
                  <c:v>134</c:v>
                </c:pt>
                <c:pt idx="135">
                  <c:v>135</c:v>
                </c:pt>
                <c:pt idx="136">
                  <c:v>136</c:v>
                </c:pt>
                <c:pt idx="137">
                  <c:v>137</c:v>
                </c:pt>
                <c:pt idx="138">
                  <c:v>138</c:v>
                </c:pt>
                <c:pt idx="139">
                  <c:v>139</c:v>
                </c:pt>
                <c:pt idx="140">
                  <c:v>140</c:v>
                </c:pt>
                <c:pt idx="141">
                  <c:v>141</c:v>
                </c:pt>
                <c:pt idx="142">
                  <c:v>142</c:v>
                </c:pt>
                <c:pt idx="143">
                  <c:v>143</c:v>
                </c:pt>
                <c:pt idx="144">
                  <c:v>144</c:v>
                </c:pt>
                <c:pt idx="145">
                  <c:v>145</c:v>
                </c:pt>
                <c:pt idx="146">
                  <c:v>146</c:v>
                </c:pt>
                <c:pt idx="147">
                  <c:v>147</c:v>
                </c:pt>
                <c:pt idx="148">
                  <c:v>148</c:v>
                </c:pt>
                <c:pt idx="149">
                  <c:v>149</c:v>
                </c:pt>
                <c:pt idx="150">
                  <c:v>150</c:v>
                </c:pt>
                <c:pt idx="151">
                  <c:v>151</c:v>
                </c:pt>
                <c:pt idx="152">
                  <c:v>152</c:v>
                </c:pt>
                <c:pt idx="153">
                  <c:v>153</c:v>
                </c:pt>
                <c:pt idx="154">
                  <c:v>154</c:v>
                </c:pt>
                <c:pt idx="155">
                  <c:v>155</c:v>
                </c:pt>
                <c:pt idx="156">
                  <c:v>156</c:v>
                </c:pt>
                <c:pt idx="157">
                  <c:v>157</c:v>
                </c:pt>
                <c:pt idx="158">
                  <c:v>158</c:v>
                </c:pt>
                <c:pt idx="159">
                  <c:v>159</c:v>
                </c:pt>
                <c:pt idx="160">
                  <c:v>160</c:v>
                </c:pt>
                <c:pt idx="161">
                  <c:v>161</c:v>
                </c:pt>
                <c:pt idx="162">
                  <c:v>162</c:v>
                </c:pt>
                <c:pt idx="163">
                  <c:v>163</c:v>
                </c:pt>
                <c:pt idx="164">
                  <c:v>164</c:v>
                </c:pt>
                <c:pt idx="165">
                  <c:v>165</c:v>
                </c:pt>
                <c:pt idx="166">
                  <c:v>166</c:v>
                </c:pt>
                <c:pt idx="167">
                  <c:v>167</c:v>
                </c:pt>
                <c:pt idx="168">
                  <c:v>168</c:v>
                </c:pt>
                <c:pt idx="169">
                  <c:v>169</c:v>
                </c:pt>
                <c:pt idx="170">
                  <c:v>170</c:v>
                </c:pt>
                <c:pt idx="171">
                  <c:v>171</c:v>
                </c:pt>
                <c:pt idx="172">
                  <c:v>172</c:v>
                </c:pt>
                <c:pt idx="173">
                  <c:v>173</c:v>
                </c:pt>
                <c:pt idx="174">
                  <c:v>174</c:v>
                </c:pt>
                <c:pt idx="175">
                  <c:v>175</c:v>
                </c:pt>
                <c:pt idx="176">
                  <c:v>176</c:v>
                </c:pt>
                <c:pt idx="177">
                  <c:v>177</c:v>
                </c:pt>
                <c:pt idx="178">
                  <c:v>178</c:v>
                </c:pt>
                <c:pt idx="179">
                  <c:v>179</c:v>
                </c:pt>
                <c:pt idx="180">
                  <c:v>180</c:v>
                </c:pt>
                <c:pt idx="181">
                  <c:v>181</c:v>
                </c:pt>
                <c:pt idx="182">
                  <c:v>182</c:v>
                </c:pt>
                <c:pt idx="183">
                  <c:v>183</c:v>
                </c:pt>
                <c:pt idx="184">
                  <c:v>184</c:v>
                </c:pt>
                <c:pt idx="185">
                  <c:v>185</c:v>
                </c:pt>
                <c:pt idx="186">
                  <c:v>186</c:v>
                </c:pt>
                <c:pt idx="187">
                  <c:v>187</c:v>
                </c:pt>
                <c:pt idx="188">
                  <c:v>188</c:v>
                </c:pt>
                <c:pt idx="189">
                  <c:v>189</c:v>
                </c:pt>
                <c:pt idx="190">
                  <c:v>190</c:v>
                </c:pt>
                <c:pt idx="191">
                  <c:v>191</c:v>
                </c:pt>
                <c:pt idx="192">
                  <c:v>192</c:v>
                </c:pt>
                <c:pt idx="193">
                  <c:v>193</c:v>
                </c:pt>
                <c:pt idx="194">
                  <c:v>194</c:v>
                </c:pt>
                <c:pt idx="195">
                  <c:v>195</c:v>
                </c:pt>
                <c:pt idx="196">
                  <c:v>196</c:v>
                </c:pt>
                <c:pt idx="197">
                  <c:v>197</c:v>
                </c:pt>
                <c:pt idx="198">
                  <c:v>198</c:v>
                </c:pt>
                <c:pt idx="199">
                  <c:v>199</c:v>
                </c:pt>
                <c:pt idx="200">
                  <c:v>200</c:v>
                </c:pt>
                <c:pt idx="201">
                  <c:v>201</c:v>
                </c:pt>
                <c:pt idx="202">
                  <c:v>202</c:v>
                </c:pt>
                <c:pt idx="203">
                  <c:v>203</c:v>
                </c:pt>
                <c:pt idx="204">
                  <c:v>204</c:v>
                </c:pt>
                <c:pt idx="205">
                  <c:v>205</c:v>
                </c:pt>
                <c:pt idx="206">
                  <c:v>206</c:v>
                </c:pt>
                <c:pt idx="207">
                  <c:v>207</c:v>
                </c:pt>
                <c:pt idx="208">
                  <c:v>208</c:v>
                </c:pt>
                <c:pt idx="209">
                  <c:v>209</c:v>
                </c:pt>
                <c:pt idx="210">
                  <c:v>210</c:v>
                </c:pt>
                <c:pt idx="211">
                  <c:v>211</c:v>
                </c:pt>
                <c:pt idx="212">
                  <c:v>212</c:v>
                </c:pt>
                <c:pt idx="213">
                  <c:v>213</c:v>
                </c:pt>
                <c:pt idx="214">
                  <c:v>214</c:v>
                </c:pt>
                <c:pt idx="215">
                  <c:v>215</c:v>
                </c:pt>
                <c:pt idx="216">
                  <c:v>216</c:v>
                </c:pt>
                <c:pt idx="217">
                  <c:v>217</c:v>
                </c:pt>
                <c:pt idx="218">
                  <c:v>218</c:v>
                </c:pt>
                <c:pt idx="219">
                  <c:v>219</c:v>
                </c:pt>
                <c:pt idx="220">
                  <c:v>220</c:v>
                </c:pt>
                <c:pt idx="221">
                  <c:v>221</c:v>
                </c:pt>
                <c:pt idx="222">
                  <c:v>222</c:v>
                </c:pt>
                <c:pt idx="223">
                  <c:v>223</c:v>
                </c:pt>
                <c:pt idx="224">
                  <c:v>224</c:v>
                </c:pt>
                <c:pt idx="225">
                  <c:v>225</c:v>
                </c:pt>
                <c:pt idx="226">
                  <c:v>226</c:v>
                </c:pt>
                <c:pt idx="227">
                  <c:v>227</c:v>
                </c:pt>
                <c:pt idx="228">
                  <c:v>228</c:v>
                </c:pt>
                <c:pt idx="229">
                  <c:v>229</c:v>
                </c:pt>
                <c:pt idx="230">
                  <c:v>230</c:v>
                </c:pt>
                <c:pt idx="231">
                  <c:v>231</c:v>
                </c:pt>
                <c:pt idx="232">
                  <c:v>232</c:v>
                </c:pt>
                <c:pt idx="233">
                  <c:v>233</c:v>
                </c:pt>
                <c:pt idx="234">
                  <c:v>234</c:v>
                </c:pt>
                <c:pt idx="235">
                  <c:v>235</c:v>
                </c:pt>
                <c:pt idx="236">
                  <c:v>236</c:v>
                </c:pt>
                <c:pt idx="237">
                  <c:v>237</c:v>
                </c:pt>
                <c:pt idx="238">
                  <c:v>238</c:v>
                </c:pt>
                <c:pt idx="239">
                  <c:v>239</c:v>
                </c:pt>
                <c:pt idx="240">
                  <c:v>240</c:v>
                </c:pt>
              </c:numCache>
            </c:numRef>
          </c:cat>
          <c:val>
            <c:numRef>
              <c:f>AnalisisCohortes!$R$43:$R$283</c:f>
              <c:numCache>
                <c:formatCode>0.0%</c:formatCode>
                <c:ptCount val="241"/>
                <c:pt idx="0">
                  <c:v>1</c:v>
                </c:pt>
                <c:pt idx="1">
                  <c:v>0.99621688000942332</c:v>
                </c:pt>
                <c:pt idx="2">
                  <c:v>0.99034421887324775</c:v>
                </c:pt>
                <c:pt idx="3">
                  <c:v>0.9788243191474606</c:v>
                </c:pt>
                <c:pt idx="4">
                  <c:v>0.95925326916728371</c:v>
                </c:pt>
                <c:pt idx="5">
                  <c:v>0.93335674623543285</c:v>
                </c:pt>
                <c:pt idx="6">
                  <c:v>0.90024431177918685</c:v>
                </c:pt>
                <c:pt idx="7">
                  <c:v>0.84287847372155134</c:v>
                </c:pt>
                <c:pt idx="8">
                  <c:v>0.78273858857658796</c:v>
                </c:pt>
                <c:pt idx="9">
                  <c:v>0.7501310639852562</c:v>
                </c:pt>
                <c:pt idx="10">
                  <c:v>0.72446004468452718</c:v>
                </c:pt>
                <c:pt idx="11">
                  <c:v>0.70117024308320508</c:v>
                </c:pt>
                <c:pt idx="12">
                  <c:v>0.68310348037813473</c:v>
                </c:pt>
                <c:pt idx="13">
                  <c:v>0.66650309963405785</c:v>
                </c:pt>
                <c:pt idx="14">
                  <c:v>0.65144159776234245</c:v>
                </c:pt>
                <c:pt idx="15">
                  <c:v>0.63790568295003069</c:v>
                </c:pt>
                <c:pt idx="16">
                  <c:v>0.62656513747536347</c:v>
                </c:pt>
                <c:pt idx="17">
                  <c:v>0.61593669920407856</c:v>
                </c:pt>
                <c:pt idx="18">
                  <c:v>0.60576337718084583</c:v>
                </c:pt>
                <c:pt idx="19">
                  <c:v>0.59533778729438536</c:v>
                </c:pt>
                <c:pt idx="20">
                  <c:v>0.58509162873140064</c:v>
                </c:pt>
                <c:pt idx="21">
                  <c:v>0.57502181335969049</c:v>
                </c:pt>
                <c:pt idx="22">
                  <c:v>0.5651253061958591</c:v>
                </c:pt>
                <c:pt idx="23">
                  <c:v>0.55539912449058992</c:v>
                </c:pt>
                <c:pt idx="24">
                  <c:v>0.54584033682966238</c:v>
                </c:pt>
                <c:pt idx="25">
                  <c:v>0.53644606225044067</c:v>
                </c:pt>
                <c:pt idx="26">
                  <c:v>0.52721346937356883</c:v>
                </c:pt>
                <c:pt idx="27">
                  <c:v>0.51813977554960911</c:v>
                </c:pt>
                <c:pt idx="28">
                  <c:v>0.50922224602036814</c:v>
                </c:pt>
                <c:pt idx="29">
                  <c:v>0.50045819309465667</c:v>
                </c:pt>
                <c:pt idx="30">
                  <c:v>0.49184497533823518</c:v>
                </c:pt>
                <c:pt idx="31">
                  <c:v>0.48337999677770094</c:v>
                </c:pt>
                <c:pt idx="32">
                  <c:v>0.47506070611807699</c:v>
                </c:pt>
                <c:pt idx="33">
                  <c:v>0.46688459597386672</c:v>
                </c:pt>
                <c:pt idx="34">
                  <c:v>0.45884920211334262</c:v>
                </c:pt>
                <c:pt idx="35">
                  <c:v>0.45095210271584119</c:v>
                </c:pt>
                <c:pt idx="36">
                  <c:v>0.44319091764184032</c:v>
                </c:pt>
                <c:pt idx="37">
                  <c:v>0.43556330771559931</c:v>
                </c:pt>
                <c:pt idx="38">
                  <c:v>0.42806697402014493</c:v>
                </c:pt>
                <c:pt idx="39">
                  <c:v>0.42069965720439129</c:v>
                </c:pt>
                <c:pt idx="40">
                  <c:v>0.41345913680218471</c:v>
                </c:pt>
                <c:pt idx="41">
                  <c:v>0.40634323056306809</c:v>
                </c:pt>
                <c:pt idx="42">
                  <c:v>0.39934979379456359</c:v>
                </c:pt>
                <c:pt idx="43">
                  <c:v>0.39247671871577472</c:v>
                </c:pt>
                <c:pt idx="44">
                  <c:v>0.38572193382211351</c:v>
                </c:pt>
                <c:pt idx="45">
                  <c:v>0.37908340326096135</c:v>
                </c:pt>
                <c:pt idx="46">
                  <c:v>0.37255912621807469</c:v>
                </c:pt>
                <c:pt idx="47">
                  <c:v>0.36614713631455148</c:v>
                </c:pt>
                <c:pt idx="48">
                  <c:v>0.35984550101417606</c:v>
                </c:pt>
                <c:pt idx="49">
                  <c:v>0.35365232104096406</c:v>
                </c:pt>
                <c:pt idx="50">
                  <c:v>0.34756572980673167</c:v>
                </c:pt>
                <c:pt idx="51">
                  <c:v>0.34158389284851703</c:v>
                </c:pt>
                <c:pt idx="52">
                  <c:v>0.3357050072756837</c:v>
                </c:pt>
                <c:pt idx="53">
                  <c:v>0.32992730122653996</c:v>
                </c:pt>
                <c:pt idx="54">
                  <c:v>0.32424903333431032</c:v>
                </c:pt>
                <c:pt idx="55">
                  <c:v>0.31866849220229743</c:v>
                </c:pt>
                <c:pt idx="56">
                  <c:v>0.31318399588807733</c:v>
                </c:pt>
                <c:pt idx="57">
                  <c:v>0.30779389139657182</c:v>
                </c:pt>
                <c:pt idx="58">
                  <c:v>0.30249655418184546</c:v>
                </c:pt>
                <c:pt idx="59">
                  <c:v>0.29729038765747684</c:v>
                </c:pt>
                <c:pt idx="60">
                  <c:v>0.29217382271535691</c:v>
                </c:pt>
                <c:pt idx="61">
                  <c:v>0.28714531725276876</c:v>
                </c:pt>
                <c:pt idx="62">
                  <c:v>0.28220335570760718</c:v>
                </c:pt>
                <c:pt idx="63">
                  <c:v>0.27734644860159691</c:v>
                </c:pt>
                <c:pt idx="64">
                  <c:v>0.27257313209137268</c:v>
                </c:pt>
                <c:pt idx="65">
                  <c:v>0.26788196752728533</c:v>
                </c:pt>
                <c:pt idx="66">
                  <c:v>0.26327154101980133</c:v>
                </c:pt>
                <c:pt idx="67">
                  <c:v>0.25874046301336473</c:v>
                </c:pt>
                <c:pt idx="68">
                  <c:v>0.25428736786759315</c:v>
                </c:pt>
                <c:pt idx="69">
                  <c:v>0.24991091344568186</c:v>
                </c:pt>
                <c:pt idx="70">
                  <c:v>0.24560978070989162</c:v>
                </c:pt>
                <c:pt idx="71">
                  <c:v>0.24138267332399832</c:v>
                </c:pt>
                <c:pt idx="72">
                  <c:v>0.23722831726258498</c:v>
                </c:pt>
                <c:pt idx="73">
                  <c:v>0.2331454604270578</c:v>
                </c:pt>
                <c:pt idx="74">
                  <c:v>0.22913287226827111</c:v>
                </c:pt>
                <c:pt idx="75">
                  <c:v>0.22518934341564695</c:v>
                </c:pt>
                <c:pt idx="76">
                  <c:v>0.22131368531267789</c:v>
                </c:pt>
                <c:pt idx="77">
                  <c:v>0.21750472985870314</c:v>
                </c:pt>
                <c:pt idx="78">
                  <c:v>0.21376132905684975</c:v>
                </c:pt>
                <c:pt idx="79">
                  <c:v>0.21008235466803304</c:v>
                </c:pt>
                <c:pt idx="80">
                  <c:v>0.20646669787091212</c:v>
                </c:pt>
                <c:pt idx="81">
                  <c:v>0.20291326892769748</c:v>
                </c:pt>
                <c:pt idx="82">
                  <c:v>0.19942099685571041</c:v>
                </c:pt>
                <c:pt idx="83">
                  <c:v>0.19598882910459517</c:v>
                </c:pt>
                <c:pt idx="84">
                  <c:v>0.1926157312390864</c:v>
                </c:pt>
                <c:pt idx="85">
                  <c:v>0.18930068662723643</c:v>
                </c:pt>
                <c:pt idx="86">
                  <c:v>0.18604269613400834</c:v>
                </c:pt>
                <c:pt idx="87">
                  <c:v>0.18284077782014252</c:v>
                </c:pt>
                <c:pt idx="88">
                  <c:v>0.17969396664620596</c:v>
                </c:pt>
                <c:pt idx="89">
                  <c:v>0.17660131418173491</c:v>
                </c:pt>
                <c:pt idx="90">
                  <c:v>0.17356188831938363</c:v>
                </c:pt>
                <c:pt idx="91">
                  <c:v>0.17057477299399257</c:v>
                </c:pt>
                <c:pt idx="92">
                  <c:v>0.1676390679064918</c:v>
                </c:pt>
                <c:pt idx="93">
                  <c:v>0.16475388825255607</c:v>
                </c:pt>
                <c:pt idx="94">
                  <c:v>0.16191836445592997</c:v>
                </c:pt>
                <c:pt idx="95">
                  <c:v>0.15913164190634277</c:v>
                </c:pt>
                <c:pt idx="96">
                  <c:v>0.15639288070193388</c:v>
                </c:pt>
                <c:pt idx="97">
                  <c:v>0.15370125539611132</c:v>
                </c:pt>
                <c:pt idx="98">
                  <c:v>0.15105595474876701</c:v>
                </c:pt>
                <c:pt idx="99">
                  <c:v>0.14845618148177367</c:v>
                </c:pt>
                <c:pt idx="100">
                  <c:v>0.14590115203868992</c:v>
                </c:pt>
                <c:pt idx="101">
                  <c:v>0.14339009634860092</c:v>
                </c:pt>
                <c:pt idx="102">
                  <c:v>0.14092225759402355</c:v>
                </c:pt>
                <c:pt idx="103">
                  <c:v>0.13849689198280601</c:v>
                </c:pt>
                <c:pt idx="104">
                  <c:v>0.13611326852395322</c:v>
                </c:pt>
                <c:pt idx="105">
                  <c:v>0.13377066880731048</c:v>
                </c:pt>
                <c:pt idx="106">
                  <c:v>0.13146838678703873</c:v>
                </c:pt>
                <c:pt idx="107">
                  <c:v>0.12920572856881662</c:v>
                </c:pt>
                <c:pt idx="108">
                  <c:v>0.12698201220070468</c:v>
                </c:pt>
                <c:pt idx="109">
                  <c:v>0.12479656746760912</c:v>
                </c:pt>
                <c:pt idx="110">
                  <c:v>0.12264873568928281</c:v>
                </c:pt>
                <c:pt idx="111">
                  <c:v>0.12053786952180301</c:v>
                </c:pt>
                <c:pt idx="112">
                  <c:v>0.11846333276246566</c:v>
                </c:pt>
                <c:pt idx="113">
                  <c:v>0.11642450015803761</c:v>
                </c:pt>
                <c:pt idx="114">
                  <c:v>0.11442075721630893</c:v>
                </c:pt>
                <c:pt idx="115">
                  <c:v>0.11245150002088861</c:v>
                </c:pt>
                <c:pt idx="116">
                  <c:v>0.11051613504918766</c:v>
                </c:pt>
                <c:pt idx="117">
                  <c:v>0.10861407899353487</c:v>
                </c:pt>
                <c:pt idx="118">
                  <c:v>0.10674475858537134</c:v>
                </c:pt>
                <c:pt idx="119">
                  <c:v>0.10490761042247065</c:v>
                </c:pt>
                <c:pt idx="120">
                  <c:v>0.10310208079913273</c:v>
                </c:pt>
                <c:pt idx="121">
                  <c:v>0.10132762553930021</c:v>
                </c:pt>
                <c:pt idx="122">
                  <c:v>9.9583709832546941E-2</c:v>
                </c:pt>
                <c:pt idx="123">
                  <c:v>9.7869808072889294E-2</c:v>
                </c:pt>
                <c:pt idx="124">
                  <c:v>9.6185403700371541E-2</c:v>
                </c:pt>
                <c:pt idx="125">
                  <c:v>9.4529989045377738E-2</c:v>
                </c:pt>
                <c:pt idx="126">
                  <c:v>9.2903065175623092E-2</c:v>
                </c:pt>
                <c:pt idx="127">
                  <c:v>9.1304141745778652E-2</c:v>
                </c:pt>
                <c:pt idx="128">
                  <c:v>8.9732736849684122E-2</c:v>
                </c:pt>
                <c:pt idx="129">
                  <c:v>8.8188376875104155E-2</c:v>
                </c:pt>
                <c:pt idx="130">
                  <c:v>8.6670596360984425E-2</c:v>
                </c:pt>
                <c:pt idx="131">
                  <c:v>8.517893785716435E-2</c:v>
                </c:pt>
                <c:pt idx="132">
                  <c:v>8.3712951786504328E-2</c:v>
                </c:pt>
                <c:pt idx="133">
                  <c:v>8.2272196309385787E-2</c:v>
                </c:pt>
                <c:pt idx="134">
                  <c:v>8.0856237190543329E-2</c:v>
                </c:pt>
                <c:pt idx="135">
                  <c:v>7.9464647668188768E-2</c:v>
                </c:pt>
                <c:pt idx="136">
                  <c:v>7.8097008325387629E-2</c:v>
                </c:pt>
                <c:pt idx="137">
                  <c:v>7.6752906963649309E-2</c:v>
                </c:pt>
                <c:pt idx="138">
                  <c:v>7.5431938478692895E-2</c:v>
                </c:pt>
                <c:pt idx="139">
                  <c:v>7.4133704738351097E-2</c:v>
                </c:pt>
                <c:pt idx="140">
                  <c:v>7.285781446257554E-2</c:v>
                </c:pt>
                <c:pt idx="141">
                  <c:v>7.1603883105507263E-2</c:v>
                </c:pt>
                <c:pt idx="142">
                  <c:v>7.0371532739576831E-2</c:v>
                </c:pt>
                <c:pt idx="143">
                  <c:v>6.9160391941599175E-2</c:v>
                </c:pt>
                <c:pt idx="144">
                  <c:v>6.7970095680828832E-2</c:v>
                </c:pt>
                <c:pt idx="145">
                  <c:v>6.6800285208941809E-2</c:v>
                </c:pt>
                <c:pt idx="146">
                  <c:v>6.5650607951910966E-2</c:v>
                </c:pt>
                <c:pt idx="147">
                  <c:v>6.4520717403742212E-2</c:v>
                </c:pt>
                <c:pt idx="148">
                  <c:v>6.3410273022039665E-2</c:v>
                </c:pt>
                <c:pt idx="149">
                  <c:v>6.2318940125368184E-2</c:v>
                </c:pt>
                <c:pt idx="150">
                  <c:v>6.1246389792382297E-2</c:v>
                </c:pt>
                <c:pt idx="151">
                  <c:v>6.0192298762691263E-2</c:v>
                </c:pt>
                <c:pt idx="152">
                  <c:v>5.9156349339430286E-2</c:v>
                </c:pt>
                <c:pt idx="153">
                  <c:v>5.8138229293508523E-2</c:v>
                </c:pt>
                <c:pt idx="154">
                  <c:v>5.7137631769505072E-2</c:v>
                </c:pt>
                <c:pt idx="155">
                  <c:v>5.6154255193184559E-2</c:v>
                </c:pt>
                <c:pt idx="156">
                  <c:v>5.51878031806044E-2</c:v>
                </c:pt>
                <c:pt idx="157">
                  <c:v>5.4237984448786435E-2</c:v>
                </c:pt>
                <c:pt idx="158">
                  <c:v>5.330451272792594E-2</c:v>
                </c:pt>
                <c:pt idx="159">
                  <c:v>5.2387106675111594E-2</c:v>
                </c:pt>
                <c:pt idx="160">
                  <c:v>5.1485489789530353E-2</c:v>
                </c:pt>
                <c:pt idx="161">
                  <c:v>5.0599390329131737E-2</c:v>
                </c:pt>
                <c:pt idx="162">
                  <c:v>4.9728541228726365E-2</c:v>
                </c:pt>
                <c:pt idx="163">
                  <c:v>4.8872680019494068E-2</c:v>
                </c:pt>
                <c:pt idx="164">
                  <c:v>4.803154874987732E-2</c:v>
                </c:pt>
                <c:pt idx="165">
                  <c:v>4.7204893907836158E-2</c:v>
                </c:pt>
                <c:pt idx="166">
                  <c:v>4.6392466344441136E-2</c:v>
                </c:pt>
                <c:pt idx="167">
                  <c:v>4.5594021198781289E-2</c:v>
                </c:pt>
                <c:pt idx="168">
                  <c:v>4.4809317824164488E-2</c:v>
                </c:pt>
                <c:pt idx="169">
                  <c:v>4.4038119715587958E-2</c:v>
                </c:pt>
                <c:pt idx="170">
                  <c:v>4.3280194438457015E-2</c:v>
                </c:pt>
                <c:pt idx="171">
                  <c:v>4.2535313558530678E-2</c:v>
                </c:pt>
                <c:pt idx="172">
                  <c:v>4.1803252573072901E-2</c:v>
                </c:pt>
                <c:pt idx="173">
                  <c:v>4.1083790843188778E-2</c:v>
                </c:pt>
                <c:pt idx="174">
                  <c:v>4.0376711527325262E-2</c:v>
                </c:pt>
                <c:pt idx="175">
                  <c:v>3.9681801515916396E-2</c:v>
                </c:pt>
                <c:pt idx="176">
                  <c:v>3.8998851367153343E-2</c:v>
                </c:pt>
                <c:pt idx="177">
                  <c:v>3.832765524385983E-2</c:v>
                </c:pt>
                <c:pt idx="178">
                  <c:v>3.7668010851454055E-2</c:v>
                </c:pt>
                <c:pt idx="179">
                  <c:v>3.7019719376978268E-2</c:v>
                </c:pt>
                <c:pt idx="180">
                  <c:v>3.6382585429177716E-2</c:v>
                </c:pt>
                <c:pt idx="181">
                  <c:v>3.575641697961085E-2</c:v>
                </c:pt>
                <c:pt idx="182">
                  <c:v>3.5141025304773095E-2</c:v>
                </c:pt>
                <c:pt idx="183">
                  <c:v>3.4536224929216687E-2</c:v>
                </c:pt>
                <c:pt idx="184">
                  <c:v>3.394183356964945E-2</c:v>
                </c:pt>
                <c:pt idx="185">
                  <c:v>3.3357672079995682E-2</c:v>
                </c:pt>
                <c:pt idx="186">
                  <c:v>3.2783564397402577E-2</c:v>
                </c:pt>
                <c:pt idx="187">
                  <c:v>3.2219337489175923E-2</c:v>
                </c:pt>
                <c:pt idx="188">
                  <c:v>3.1664821300629045E-2</c:v>
                </c:pt>
                <c:pt idx="189">
                  <c:v>3.1119848703829323E-2</c:v>
                </c:pt>
                <c:pt idx="190">
                  <c:v>3.0584255447226816E-2</c:v>
                </c:pt>
                <c:pt idx="191">
                  <c:v>3.0057880106149803E-2</c:v>
                </c:pt>
                <c:pt idx="192">
                  <c:v>2.9540564034152336E-2</c:v>
                </c:pt>
                <c:pt idx="193">
                  <c:v>2.9032151315199119E-2</c:v>
                </c:pt>
                <c:pt idx="194">
                  <c:v>2.8532488716673347E-2</c:v>
                </c:pt>
                <c:pt idx="195">
                  <c:v>2.8041425643193271E-2</c:v>
                </c:pt>
                <c:pt idx="196">
                  <c:v>2.7558814091223648E-2</c:v>
                </c:pt>
                <c:pt idx="197">
                  <c:v>2.7084508604468333E-2</c:v>
                </c:pt>
                <c:pt idx="198">
                  <c:v>2.6618366230030607E-2</c:v>
                </c:pt>
                <c:pt idx="199">
                  <c:v>2.6160246475328008E-2</c:v>
                </c:pt>
                <c:pt idx="200">
                  <c:v>2.5710011265748692E-2</c:v>
                </c:pt>
                <c:pt idx="201">
                  <c:v>2.5267524903036555E-2</c:v>
                </c:pt>
                <c:pt idx="202">
                  <c:v>2.4832654024392564E-2</c:v>
                </c:pt>
                <c:pt idx="203">
                  <c:v>2.4405267562280002E-2</c:v>
                </c:pt>
                <c:pt idx="204">
                  <c:v>2.3985236704921475E-2</c:v>
                </c:pt>
                <c:pt idx="205">
                  <c:v>2.3572434857475792E-2</c:v>
                </c:pt>
                <c:pt idx="206">
                  <c:v>2.3166737603883027E-2</c:v>
                </c:pt>
                <c:pt idx="207">
                  <c:v>2.2768022669366245E-2</c:v>
                </c:pt>
                <c:pt idx="208">
                  <c:v>2.23761698835786E-2</c:v>
                </c:pt>
                <c:pt idx="209">
                  <c:v>2.1991061144384694E-2</c:v>
                </c:pt>
                <c:pt idx="210">
                  <c:v>2.1612580382265292E-2</c:v>
                </c:pt>
                <c:pt idx="211">
                  <c:v>2.1240613525334635E-2</c:v>
                </c:pt>
                <c:pt idx="212">
                  <c:v>2.0875048464959859E-2</c:v>
                </c:pt>
                <c:pt idx="213">
                  <c:v>2.0515775021972098E-2</c:v>
                </c:pt>
                <c:pt idx="214">
                  <c:v>2.0162684913459124E-2</c:v>
                </c:pt>
                <c:pt idx="215">
                  <c:v>1.9815671720129525E-2</c:v>
                </c:pt>
                <c:pt idx="216">
                  <c:v>1.9474630854238541E-2</c:v>
                </c:pt>
                <c:pt idx="217">
                  <c:v>1.9139459528065936E-2</c:v>
                </c:pt>
                <c:pt idx="218">
                  <c:v>1.881005672293638E-2</c:v>
                </c:pt>
                <c:pt idx="219">
                  <c:v>1.8486323158773015E-2</c:v>
                </c:pt>
                <c:pt idx="220">
                  <c:v>1.816816126417501E-2</c:v>
                </c:pt>
                <c:pt idx="221">
                  <c:v>1.7855475147010125E-2</c:v>
                </c:pt>
                <c:pt idx="222">
                  <c:v>1.7548170565513381E-2</c:v>
                </c:pt>
                <c:pt idx="223">
                  <c:v>1.7246154899883133E-2</c:v>
                </c:pt>
                <c:pt idx="224">
                  <c:v>1.6949337124366019E-2</c:v>
                </c:pt>
                <c:pt idx="225">
                  <c:v>1.6657627779822326E-2</c:v>
                </c:pt>
                <c:pt idx="226">
                  <c:v>1.637093894676352E-2</c:v>
                </c:pt>
                <c:pt idx="227">
                  <c:v>1.6089184218853837E-2</c:v>
                </c:pt>
                <c:pt idx="228">
                  <c:v>1.5812278676867922E-2</c:v>
                </c:pt>
                <c:pt idx="229">
                  <c:v>1.5540138863096657E-2</c:v>
                </c:pt>
                <c:pt idx="230">
                  <c:v>1.527268275619351E-2</c:v>
                </c:pt>
                <c:pt idx="231">
                  <c:v>1.5009829746453778E-2</c:v>
                </c:pt>
                <c:pt idx="232">
                  <c:v>1.4751500611519291E-2</c:v>
                </c:pt>
                <c:pt idx="233">
                  <c:v>1.4497617492501258E-2</c:v>
                </c:pt>
                <c:pt idx="234">
                  <c:v>1.4248103870514055E-2</c:v>
                </c:pt>
                <c:pt idx="235">
                  <c:v>1.4002884543612881E-2</c:v>
                </c:pt>
                <c:pt idx="236">
                  <c:v>1.376188560412833E-2</c:v>
                </c:pt>
                <c:pt idx="237">
                  <c:v>1.3525034416391055E-2</c:v>
                </c:pt>
                <c:pt idx="238">
                  <c:v>1.3292259594839801E-2</c:v>
                </c:pt>
                <c:pt idx="239">
                  <c:v>1.3063490982506216E-2</c:v>
                </c:pt>
                <c:pt idx="240">
                  <c:v>1.2838659629869947E-2</c:v>
                </c:pt>
              </c:numCache>
            </c:numRef>
          </c:val>
        </c:ser>
        <c:ser>
          <c:idx val="1"/>
          <c:order val="1"/>
          <c:tx>
            <c:strRef>
              <c:f>AnalisisCohortes!$S$42</c:f>
              <c:strCache>
                <c:ptCount val="1"/>
                <c:pt idx="0">
                  <c:v>Modelo</c:v>
                </c:pt>
              </c:strCache>
            </c:strRef>
          </c:tx>
          <c:spPr>
            <a:solidFill>
              <a:schemeClr val="bg1">
                <a:lumMod val="75000"/>
                <a:alpha val="78000"/>
              </a:schemeClr>
            </a:solidFill>
            <a:ln w="38100"/>
          </c:spPr>
          <c:cat>
            <c:numRef>
              <c:f>AnalisisCohortes!$Q$43:$Q$283</c:f>
              <c:numCache>
                <c:formatCode>General</c:formatCode>
                <c:ptCount val="241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  <c:pt idx="8">
                  <c:v>8</c:v>
                </c:pt>
                <c:pt idx="9">
                  <c:v>9</c:v>
                </c:pt>
                <c:pt idx="10">
                  <c:v>10</c:v>
                </c:pt>
                <c:pt idx="11">
                  <c:v>11</c:v>
                </c:pt>
                <c:pt idx="12">
                  <c:v>12</c:v>
                </c:pt>
                <c:pt idx="13">
                  <c:v>13</c:v>
                </c:pt>
                <c:pt idx="14">
                  <c:v>14</c:v>
                </c:pt>
                <c:pt idx="15">
                  <c:v>15</c:v>
                </c:pt>
                <c:pt idx="16">
                  <c:v>16</c:v>
                </c:pt>
                <c:pt idx="17">
                  <c:v>17</c:v>
                </c:pt>
                <c:pt idx="18">
                  <c:v>18</c:v>
                </c:pt>
                <c:pt idx="19">
                  <c:v>19</c:v>
                </c:pt>
                <c:pt idx="20">
                  <c:v>20</c:v>
                </c:pt>
                <c:pt idx="21">
                  <c:v>21</c:v>
                </c:pt>
                <c:pt idx="22">
                  <c:v>22</c:v>
                </c:pt>
                <c:pt idx="23">
                  <c:v>23</c:v>
                </c:pt>
                <c:pt idx="24">
                  <c:v>24</c:v>
                </c:pt>
                <c:pt idx="25">
                  <c:v>25</c:v>
                </c:pt>
                <c:pt idx="26">
                  <c:v>26</c:v>
                </c:pt>
                <c:pt idx="27">
                  <c:v>27</c:v>
                </c:pt>
                <c:pt idx="28">
                  <c:v>28</c:v>
                </c:pt>
                <c:pt idx="29">
                  <c:v>29</c:v>
                </c:pt>
                <c:pt idx="30">
                  <c:v>30</c:v>
                </c:pt>
                <c:pt idx="31">
                  <c:v>31</c:v>
                </c:pt>
                <c:pt idx="32">
                  <c:v>32</c:v>
                </c:pt>
                <c:pt idx="33">
                  <c:v>33</c:v>
                </c:pt>
                <c:pt idx="34">
                  <c:v>34</c:v>
                </c:pt>
                <c:pt idx="35">
                  <c:v>35</c:v>
                </c:pt>
                <c:pt idx="36">
                  <c:v>36</c:v>
                </c:pt>
                <c:pt idx="37">
                  <c:v>37</c:v>
                </c:pt>
                <c:pt idx="38">
                  <c:v>38</c:v>
                </c:pt>
                <c:pt idx="39">
                  <c:v>39</c:v>
                </c:pt>
                <c:pt idx="40">
                  <c:v>40</c:v>
                </c:pt>
                <c:pt idx="41">
                  <c:v>41</c:v>
                </c:pt>
                <c:pt idx="42">
                  <c:v>42</c:v>
                </c:pt>
                <c:pt idx="43">
                  <c:v>43</c:v>
                </c:pt>
                <c:pt idx="44">
                  <c:v>44</c:v>
                </c:pt>
                <c:pt idx="45">
                  <c:v>45</c:v>
                </c:pt>
                <c:pt idx="46">
                  <c:v>46</c:v>
                </c:pt>
                <c:pt idx="47">
                  <c:v>47</c:v>
                </c:pt>
                <c:pt idx="48">
                  <c:v>48</c:v>
                </c:pt>
                <c:pt idx="49">
                  <c:v>49</c:v>
                </c:pt>
                <c:pt idx="50">
                  <c:v>50</c:v>
                </c:pt>
                <c:pt idx="51">
                  <c:v>51</c:v>
                </c:pt>
                <c:pt idx="52">
                  <c:v>52</c:v>
                </c:pt>
                <c:pt idx="53">
                  <c:v>53</c:v>
                </c:pt>
                <c:pt idx="54">
                  <c:v>54</c:v>
                </c:pt>
                <c:pt idx="55">
                  <c:v>55</c:v>
                </c:pt>
                <c:pt idx="56">
                  <c:v>56</c:v>
                </c:pt>
                <c:pt idx="57">
                  <c:v>57</c:v>
                </c:pt>
                <c:pt idx="58">
                  <c:v>58</c:v>
                </c:pt>
                <c:pt idx="59">
                  <c:v>59</c:v>
                </c:pt>
                <c:pt idx="60">
                  <c:v>60</c:v>
                </c:pt>
                <c:pt idx="61">
                  <c:v>61</c:v>
                </c:pt>
                <c:pt idx="62">
                  <c:v>62</c:v>
                </c:pt>
                <c:pt idx="63">
                  <c:v>63</c:v>
                </c:pt>
                <c:pt idx="64">
                  <c:v>64</c:v>
                </c:pt>
                <c:pt idx="65">
                  <c:v>65</c:v>
                </c:pt>
                <c:pt idx="66">
                  <c:v>66</c:v>
                </c:pt>
                <c:pt idx="67">
                  <c:v>67</c:v>
                </c:pt>
                <c:pt idx="68">
                  <c:v>68</c:v>
                </c:pt>
                <c:pt idx="69">
                  <c:v>69</c:v>
                </c:pt>
                <c:pt idx="70">
                  <c:v>70</c:v>
                </c:pt>
                <c:pt idx="71">
                  <c:v>71</c:v>
                </c:pt>
                <c:pt idx="72">
                  <c:v>72</c:v>
                </c:pt>
                <c:pt idx="73">
                  <c:v>73</c:v>
                </c:pt>
                <c:pt idx="74">
                  <c:v>74</c:v>
                </c:pt>
                <c:pt idx="75">
                  <c:v>75</c:v>
                </c:pt>
                <c:pt idx="76">
                  <c:v>76</c:v>
                </c:pt>
                <c:pt idx="77">
                  <c:v>77</c:v>
                </c:pt>
                <c:pt idx="78">
                  <c:v>78</c:v>
                </c:pt>
                <c:pt idx="79">
                  <c:v>79</c:v>
                </c:pt>
                <c:pt idx="80">
                  <c:v>80</c:v>
                </c:pt>
                <c:pt idx="81">
                  <c:v>81</c:v>
                </c:pt>
                <c:pt idx="82">
                  <c:v>82</c:v>
                </c:pt>
                <c:pt idx="83">
                  <c:v>83</c:v>
                </c:pt>
                <c:pt idx="84">
                  <c:v>84</c:v>
                </c:pt>
                <c:pt idx="85">
                  <c:v>85</c:v>
                </c:pt>
                <c:pt idx="86">
                  <c:v>86</c:v>
                </c:pt>
                <c:pt idx="87">
                  <c:v>87</c:v>
                </c:pt>
                <c:pt idx="88">
                  <c:v>88</c:v>
                </c:pt>
                <c:pt idx="89">
                  <c:v>89</c:v>
                </c:pt>
                <c:pt idx="90">
                  <c:v>90</c:v>
                </c:pt>
                <c:pt idx="91">
                  <c:v>91</c:v>
                </c:pt>
                <c:pt idx="92">
                  <c:v>92</c:v>
                </c:pt>
                <c:pt idx="93">
                  <c:v>93</c:v>
                </c:pt>
                <c:pt idx="94">
                  <c:v>94</c:v>
                </c:pt>
                <c:pt idx="95">
                  <c:v>95</c:v>
                </c:pt>
                <c:pt idx="96">
                  <c:v>96</c:v>
                </c:pt>
                <c:pt idx="97">
                  <c:v>97</c:v>
                </c:pt>
                <c:pt idx="98">
                  <c:v>98</c:v>
                </c:pt>
                <c:pt idx="99">
                  <c:v>99</c:v>
                </c:pt>
                <c:pt idx="100">
                  <c:v>100</c:v>
                </c:pt>
                <c:pt idx="101">
                  <c:v>101</c:v>
                </c:pt>
                <c:pt idx="102">
                  <c:v>102</c:v>
                </c:pt>
                <c:pt idx="103">
                  <c:v>103</c:v>
                </c:pt>
                <c:pt idx="104">
                  <c:v>104</c:v>
                </c:pt>
                <c:pt idx="105">
                  <c:v>105</c:v>
                </c:pt>
                <c:pt idx="106">
                  <c:v>106</c:v>
                </c:pt>
                <c:pt idx="107">
                  <c:v>107</c:v>
                </c:pt>
                <c:pt idx="108">
                  <c:v>108</c:v>
                </c:pt>
                <c:pt idx="109">
                  <c:v>109</c:v>
                </c:pt>
                <c:pt idx="110">
                  <c:v>110</c:v>
                </c:pt>
                <c:pt idx="111">
                  <c:v>111</c:v>
                </c:pt>
                <c:pt idx="112">
                  <c:v>112</c:v>
                </c:pt>
                <c:pt idx="113">
                  <c:v>113</c:v>
                </c:pt>
                <c:pt idx="114">
                  <c:v>114</c:v>
                </c:pt>
                <c:pt idx="115">
                  <c:v>115</c:v>
                </c:pt>
                <c:pt idx="116">
                  <c:v>116</c:v>
                </c:pt>
                <c:pt idx="117">
                  <c:v>117</c:v>
                </c:pt>
                <c:pt idx="118">
                  <c:v>118</c:v>
                </c:pt>
                <c:pt idx="119">
                  <c:v>119</c:v>
                </c:pt>
                <c:pt idx="120">
                  <c:v>120</c:v>
                </c:pt>
                <c:pt idx="121">
                  <c:v>121</c:v>
                </c:pt>
                <c:pt idx="122">
                  <c:v>122</c:v>
                </c:pt>
                <c:pt idx="123">
                  <c:v>123</c:v>
                </c:pt>
                <c:pt idx="124">
                  <c:v>124</c:v>
                </c:pt>
                <c:pt idx="125">
                  <c:v>125</c:v>
                </c:pt>
                <c:pt idx="126">
                  <c:v>126</c:v>
                </c:pt>
                <c:pt idx="127">
                  <c:v>127</c:v>
                </c:pt>
                <c:pt idx="128">
                  <c:v>128</c:v>
                </c:pt>
                <c:pt idx="129">
                  <c:v>129</c:v>
                </c:pt>
                <c:pt idx="130">
                  <c:v>130</c:v>
                </c:pt>
                <c:pt idx="131">
                  <c:v>131</c:v>
                </c:pt>
                <c:pt idx="132">
                  <c:v>132</c:v>
                </c:pt>
                <c:pt idx="133">
                  <c:v>133</c:v>
                </c:pt>
                <c:pt idx="134">
                  <c:v>134</c:v>
                </c:pt>
                <c:pt idx="135">
                  <c:v>135</c:v>
                </c:pt>
                <c:pt idx="136">
                  <c:v>136</c:v>
                </c:pt>
                <c:pt idx="137">
                  <c:v>137</c:v>
                </c:pt>
                <c:pt idx="138">
                  <c:v>138</c:v>
                </c:pt>
                <c:pt idx="139">
                  <c:v>139</c:v>
                </c:pt>
                <c:pt idx="140">
                  <c:v>140</c:v>
                </c:pt>
                <c:pt idx="141">
                  <c:v>141</c:v>
                </c:pt>
                <c:pt idx="142">
                  <c:v>142</c:v>
                </c:pt>
                <c:pt idx="143">
                  <c:v>143</c:v>
                </c:pt>
                <c:pt idx="144">
                  <c:v>144</c:v>
                </c:pt>
                <c:pt idx="145">
                  <c:v>145</c:v>
                </c:pt>
                <c:pt idx="146">
                  <c:v>146</c:v>
                </c:pt>
                <c:pt idx="147">
                  <c:v>147</c:v>
                </c:pt>
                <c:pt idx="148">
                  <c:v>148</c:v>
                </c:pt>
                <c:pt idx="149">
                  <c:v>149</c:v>
                </c:pt>
                <c:pt idx="150">
                  <c:v>150</c:v>
                </c:pt>
                <c:pt idx="151">
                  <c:v>151</c:v>
                </c:pt>
                <c:pt idx="152">
                  <c:v>152</c:v>
                </c:pt>
                <c:pt idx="153">
                  <c:v>153</c:v>
                </c:pt>
                <c:pt idx="154">
                  <c:v>154</c:v>
                </c:pt>
                <c:pt idx="155">
                  <c:v>155</c:v>
                </c:pt>
                <c:pt idx="156">
                  <c:v>156</c:v>
                </c:pt>
                <c:pt idx="157">
                  <c:v>157</c:v>
                </c:pt>
                <c:pt idx="158">
                  <c:v>158</c:v>
                </c:pt>
                <c:pt idx="159">
                  <c:v>159</c:v>
                </c:pt>
                <c:pt idx="160">
                  <c:v>160</c:v>
                </c:pt>
                <c:pt idx="161">
                  <c:v>161</c:v>
                </c:pt>
                <c:pt idx="162">
                  <c:v>162</c:v>
                </c:pt>
                <c:pt idx="163">
                  <c:v>163</c:v>
                </c:pt>
                <c:pt idx="164">
                  <c:v>164</c:v>
                </c:pt>
                <c:pt idx="165">
                  <c:v>165</c:v>
                </c:pt>
                <c:pt idx="166">
                  <c:v>166</c:v>
                </c:pt>
                <c:pt idx="167">
                  <c:v>167</c:v>
                </c:pt>
                <c:pt idx="168">
                  <c:v>168</c:v>
                </c:pt>
                <c:pt idx="169">
                  <c:v>169</c:v>
                </c:pt>
                <c:pt idx="170">
                  <c:v>170</c:v>
                </c:pt>
                <c:pt idx="171">
                  <c:v>171</c:v>
                </c:pt>
                <c:pt idx="172">
                  <c:v>172</c:v>
                </c:pt>
                <c:pt idx="173">
                  <c:v>173</c:v>
                </c:pt>
                <c:pt idx="174">
                  <c:v>174</c:v>
                </c:pt>
                <c:pt idx="175">
                  <c:v>175</c:v>
                </c:pt>
                <c:pt idx="176">
                  <c:v>176</c:v>
                </c:pt>
                <c:pt idx="177">
                  <c:v>177</c:v>
                </c:pt>
                <c:pt idx="178">
                  <c:v>178</c:v>
                </c:pt>
                <c:pt idx="179">
                  <c:v>179</c:v>
                </c:pt>
                <c:pt idx="180">
                  <c:v>180</c:v>
                </c:pt>
                <c:pt idx="181">
                  <c:v>181</c:v>
                </c:pt>
                <c:pt idx="182">
                  <c:v>182</c:v>
                </c:pt>
                <c:pt idx="183">
                  <c:v>183</c:v>
                </c:pt>
                <c:pt idx="184">
                  <c:v>184</c:v>
                </c:pt>
                <c:pt idx="185">
                  <c:v>185</c:v>
                </c:pt>
                <c:pt idx="186">
                  <c:v>186</c:v>
                </c:pt>
                <c:pt idx="187">
                  <c:v>187</c:v>
                </c:pt>
                <c:pt idx="188">
                  <c:v>188</c:v>
                </c:pt>
                <c:pt idx="189">
                  <c:v>189</c:v>
                </c:pt>
                <c:pt idx="190">
                  <c:v>190</c:v>
                </c:pt>
                <c:pt idx="191">
                  <c:v>191</c:v>
                </c:pt>
                <c:pt idx="192">
                  <c:v>192</c:v>
                </c:pt>
                <c:pt idx="193">
                  <c:v>193</c:v>
                </c:pt>
                <c:pt idx="194">
                  <c:v>194</c:v>
                </c:pt>
                <c:pt idx="195">
                  <c:v>195</c:v>
                </c:pt>
                <c:pt idx="196">
                  <c:v>196</c:v>
                </c:pt>
                <c:pt idx="197">
                  <c:v>197</c:v>
                </c:pt>
                <c:pt idx="198">
                  <c:v>198</c:v>
                </c:pt>
                <c:pt idx="199">
                  <c:v>199</c:v>
                </c:pt>
                <c:pt idx="200">
                  <c:v>200</c:v>
                </c:pt>
                <c:pt idx="201">
                  <c:v>201</c:v>
                </c:pt>
                <c:pt idx="202">
                  <c:v>202</c:v>
                </c:pt>
                <c:pt idx="203">
                  <c:v>203</c:v>
                </c:pt>
                <c:pt idx="204">
                  <c:v>204</c:v>
                </c:pt>
                <c:pt idx="205">
                  <c:v>205</c:v>
                </c:pt>
                <c:pt idx="206">
                  <c:v>206</c:v>
                </c:pt>
                <c:pt idx="207">
                  <c:v>207</c:v>
                </c:pt>
                <c:pt idx="208">
                  <c:v>208</c:v>
                </c:pt>
                <c:pt idx="209">
                  <c:v>209</c:v>
                </c:pt>
                <c:pt idx="210">
                  <c:v>210</c:v>
                </c:pt>
                <c:pt idx="211">
                  <c:v>211</c:v>
                </c:pt>
                <c:pt idx="212">
                  <c:v>212</c:v>
                </c:pt>
                <c:pt idx="213">
                  <c:v>213</c:v>
                </c:pt>
                <c:pt idx="214">
                  <c:v>214</c:v>
                </c:pt>
                <c:pt idx="215">
                  <c:v>215</c:v>
                </c:pt>
                <c:pt idx="216">
                  <c:v>216</c:v>
                </c:pt>
                <c:pt idx="217">
                  <c:v>217</c:v>
                </c:pt>
                <c:pt idx="218">
                  <c:v>218</c:v>
                </c:pt>
                <c:pt idx="219">
                  <c:v>219</c:v>
                </c:pt>
                <c:pt idx="220">
                  <c:v>220</c:v>
                </c:pt>
                <c:pt idx="221">
                  <c:v>221</c:v>
                </c:pt>
                <c:pt idx="222">
                  <c:v>222</c:v>
                </c:pt>
                <c:pt idx="223">
                  <c:v>223</c:v>
                </c:pt>
                <c:pt idx="224">
                  <c:v>224</c:v>
                </c:pt>
                <c:pt idx="225">
                  <c:v>225</c:v>
                </c:pt>
                <c:pt idx="226">
                  <c:v>226</c:v>
                </c:pt>
                <c:pt idx="227">
                  <c:v>227</c:v>
                </c:pt>
                <c:pt idx="228">
                  <c:v>228</c:v>
                </c:pt>
                <c:pt idx="229">
                  <c:v>229</c:v>
                </c:pt>
                <c:pt idx="230">
                  <c:v>230</c:v>
                </c:pt>
                <c:pt idx="231">
                  <c:v>231</c:v>
                </c:pt>
                <c:pt idx="232">
                  <c:v>232</c:v>
                </c:pt>
                <c:pt idx="233">
                  <c:v>233</c:v>
                </c:pt>
                <c:pt idx="234">
                  <c:v>234</c:v>
                </c:pt>
                <c:pt idx="235">
                  <c:v>235</c:v>
                </c:pt>
                <c:pt idx="236">
                  <c:v>236</c:v>
                </c:pt>
                <c:pt idx="237">
                  <c:v>237</c:v>
                </c:pt>
                <c:pt idx="238">
                  <c:v>238</c:v>
                </c:pt>
                <c:pt idx="239">
                  <c:v>239</c:v>
                </c:pt>
                <c:pt idx="240">
                  <c:v>240</c:v>
                </c:pt>
              </c:numCache>
            </c:numRef>
          </c:cat>
          <c:val>
            <c:numRef>
              <c:f>AnalisisCohortes!$S$43:$S$283</c:f>
              <c:numCache>
                <c:formatCode>0.0%</c:formatCode>
                <c:ptCount val="241"/>
                <c:pt idx="0">
                  <c:v>1</c:v>
                </c:pt>
                <c:pt idx="1">
                  <c:v>0.97977418321294152</c:v>
                </c:pt>
                <c:pt idx="2">
                  <c:v>0.95995745009058664</c:v>
                </c:pt>
                <c:pt idx="3">
                  <c:v>0.94054152658168255</c:v>
                </c:pt>
                <c:pt idx="4">
                  <c:v>0.92151830598442119</c:v>
                </c:pt>
                <c:pt idx="5">
                  <c:v>0.90287984556165979</c:v>
                </c:pt>
                <c:pt idx="6">
                  <c:v>0.88461836322460197</c:v>
                </c:pt>
                <c:pt idx="7">
                  <c:v>0.86672623428355366</c:v>
                </c:pt>
                <c:pt idx="8">
                  <c:v>0.84919598826439735</c:v>
                </c:pt>
                <c:pt idx="9">
                  <c:v>0.83202030578945663</c:v>
                </c:pt>
                <c:pt idx="10">
                  <c:v>0.81519201552144671</c:v>
                </c:pt>
                <c:pt idx="11">
                  <c:v>0.79870409116923702</c:v>
                </c:pt>
                <c:pt idx="12">
                  <c:v>0.78254964855417397</c:v>
                </c:pt>
                <c:pt idx="13">
                  <c:v>0.76672194273574024</c:v>
                </c:pt>
                <c:pt idx="14">
                  <c:v>0.75121436519534956</c:v>
                </c:pt>
                <c:pt idx="15">
                  <c:v>0.73602044107710196</c:v>
                </c:pt>
                <c:pt idx="16">
                  <c:v>0.72113382648434654</c:v>
                </c:pt>
                <c:pt idx="17">
                  <c:v>0.70654830583092376</c:v>
                </c:pt>
                <c:pt idx="18">
                  <c:v>0.69225778924598091</c:v>
                </c:pt>
                <c:pt idx="19">
                  <c:v>0.67825631003127751</c:v>
                </c:pt>
                <c:pt idx="20">
                  <c:v>0.66453802216991853</c:v>
                </c:pt>
                <c:pt idx="21">
                  <c:v>0.6510971978854756</c:v>
                </c:pt>
                <c:pt idx="22">
                  <c:v>0.63792822525047677</c:v>
                </c:pt>
                <c:pt idx="23">
                  <c:v>0.62502560584326727</c:v>
                </c:pt>
                <c:pt idx="24">
                  <c:v>0.61238395245226107</c:v>
                </c:pt>
                <c:pt idx="25">
                  <c:v>0.59999798682662686</c:v>
                </c:pt>
                <c:pt idx="26">
                  <c:v>0.58786253747246753</c:v>
                </c:pt>
                <c:pt idx="27">
                  <c:v>0.57597253749357413</c:v>
                </c:pt>
                <c:pt idx="28">
                  <c:v>0.56432302247585198</c:v>
                </c:pt>
                <c:pt idx="29">
                  <c:v>0.55290912841453632</c:v>
                </c:pt>
                <c:pt idx="30">
                  <c:v>0.54172608968333169</c:v>
                </c:pt>
                <c:pt idx="31">
                  <c:v>0.53076923704462697</c:v>
                </c:pt>
                <c:pt idx="32">
                  <c:v>0.52003399569995556</c:v>
                </c:pt>
                <c:pt idx="33">
                  <c:v>0.50951588337988629</c:v>
                </c:pt>
                <c:pt idx="34">
                  <c:v>0.49921050847254844</c:v>
                </c:pt>
                <c:pt idx="35">
                  <c:v>0.4891135681900084</c:v>
                </c:pt>
                <c:pt idx="36">
                  <c:v>0.47922084677173288</c:v>
                </c:pt>
                <c:pt idx="37">
                  <c:v>0.4695282137243888</c:v>
                </c:pt>
                <c:pt idx="38">
                  <c:v>0.46003162209724446</c:v>
                </c:pt>
                <c:pt idx="39">
                  <c:v>0.45072710679245226</c:v>
                </c:pt>
                <c:pt idx="40">
                  <c:v>0.44161078290950717</c:v>
                </c:pt>
                <c:pt idx="41">
                  <c:v>0.43267884412319002</c:v>
                </c:pt>
                <c:pt idx="42">
                  <c:v>0.42392756109431812</c:v>
                </c:pt>
                <c:pt idx="43">
                  <c:v>0.41535327991263987</c:v>
                </c:pt>
                <c:pt idx="44">
                  <c:v>0.40695242057122299</c:v>
                </c:pt>
                <c:pt idx="45">
                  <c:v>0.39872147547169945</c:v>
                </c:pt>
                <c:pt idx="46">
                  <c:v>0.39065700795974323</c:v>
                </c:pt>
                <c:pt idx="47">
                  <c:v>0.382755650890169</c:v>
                </c:pt>
                <c:pt idx="48">
                  <c:v>0.37501410522105311</c:v>
                </c:pt>
                <c:pt idx="49">
                  <c:v>0.3674291386362894</c:v>
                </c:pt>
                <c:pt idx="50">
                  <c:v>0.35999758419600508</c:v>
                </c:pt>
                <c:pt idx="51">
                  <c:v>0.35271633901427302</c:v>
                </c:pt>
                <c:pt idx="52">
                  <c:v>0.34558236296356831</c:v>
                </c:pt>
                <c:pt idx="53">
                  <c:v>0.33859267740542842</c:v>
                </c:pt>
                <c:pt idx="54">
                  <c:v>0.33174436394678664</c:v>
                </c:pt>
                <c:pt idx="55">
                  <c:v>0.32503456322145968</c:v>
                </c:pt>
                <c:pt idx="56">
                  <c:v>0.31846047369628089</c:v>
                </c:pt>
                <c:pt idx="57">
                  <c:v>0.31201935050138008</c:v>
                </c:pt>
                <c:pt idx="58">
                  <c:v>0.30570850428412216</c:v>
                </c:pt>
                <c:pt idx="59">
                  <c:v>0.2995253000862258</c:v>
                </c:pt>
                <c:pt idx="60">
                  <c:v>0.2934671562435931</c:v>
                </c:pt>
                <c:pt idx="61">
                  <c:v>0.28753154330839109</c:v>
                </c:pt>
                <c:pt idx="62">
                  <c:v>0.28171598299293538</c:v>
                </c:pt>
                <c:pt idx="63">
                  <c:v>0.27601804713493416</c:v>
                </c:pt>
                <c:pt idx="64">
                  <c:v>0.27043535668366131</c:v>
                </c:pt>
                <c:pt idx="65">
                  <c:v>0.26496558070663478</c:v>
                </c:pt>
                <c:pt idx="66">
                  <c:v>0.25960643541638584</c:v>
                </c:pt>
                <c:pt idx="67">
                  <c:v>0.25435568321691271</c:v>
                </c:pt>
                <c:pt idx="68">
                  <c:v>0.24921113176942034</c:v>
                </c:pt>
                <c:pt idx="69">
                  <c:v>0.24417063307695655</c:v>
                </c:pt>
                <c:pt idx="70">
                  <c:v>0.23923208258756196</c:v>
                </c:pt>
                <c:pt idx="71">
                  <c:v>0.23439341831555949</c:v>
                </c:pt>
                <c:pt idx="72">
                  <c:v>0.22965261998061662</c:v>
                </c:pt>
                <c:pt idx="73">
                  <c:v>0.22500770816422069</c:v>
                </c:pt>
                <c:pt idx="74">
                  <c:v>0.22045674348321526</c:v>
                </c:pt>
                <c:pt idx="75">
                  <c:v>0.21599782578005219</c:v>
                </c:pt>
                <c:pt idx="76">
                  <c:v>0.21162909332942187</c:v>
                </c:pt>
                <c:pt idx="77">
                  <c:v>0.20734872206092969</c:v>
                </c:pt>
                <c:pt idx="78">
                  <c:v>0.20315492479749461</c:v>
                </c:pt>
                <c:pt idx="79">
                  <c:v>0.19904595050915183</c:v>
                </c:pt>
                <c:pt idx="80">
                  <c:v>0.19502008358194781</c:v>
                </c:pt>
                <c:pt idx="81">
                  <c:v>0.19107564310162251</c:v>
                </c:pt>
                <c:pt idx="82">
                  <c:v>0.18721098215177973</c:v>
                </c:pt>
                <c:pt idx="83">
                  <c:v>0.18342448712625256</c:v>
                </c:pt>
                <c:pt idx="84">
                  <c:v>0.1797145770553768</c:v>
                </c:pt>
                <c:pt idx="85">
                  <c:v>0.17607970294589104</c:v>
                </c:pt>
                <c:pt idx="86">
                  <c:v>0.17251834713418776</c:v>
                </c:pt>
                <c:pt idx="87">
                  <c:v>0.16902902265264552</c:v>
                </c:pt>
                <c:pt idx="88">
                  <c:v>0.16561027260877756</c:v>
                </c:pt>
                <c:pt idx="89">
                  <c:v>0.16226066957693761</c:v>
                </c:pt>
                <c:pt idx="90">
                  <c:v>0.15897881500232902</c:v>
                </c:pt>
                <c:pt idx="91">
                  <c:v>0.15576333861706826</c:v>
                </c:pt>
                <c:pt idx="92">
                  <c:v>0.15261289786805887</c:v>
                </c:pt>
                <c:pt idx="93">
                  <c:v>0.14952617735643745</c:v>
                </c:pt>
                <c:pt idx="94">
                  <c:v>0.14650188828835692</c:v>
                </c:pt>
                <c:pt idx="95">
                  <c:v>0.1435387679368785</c:v>
                </c:pt>
                <c:pt idx="96">
                  <c:v>0.14063557911474708</c:v>
                </c:pt>
                <c:pt idx="97">
                  <c:v>0.13779110965783034</c:v>
                </c:pt>
                <c:pt idx="98">
                  <c:v>0.13500417191900557</c:v>
                </c:pt>
                <c:pt idx="99">
                  <c:v>0.13227360227228321</c:v>
                </c:pt>
                <c:pt idx="100">
                  <c:v>0.12959826062695978</c:v>
                </c:pt>
                <c:pt idx="101">
                  <c:v>0.12697702995159743</c:v>
                </c:pt>
                <c:pt idx="102">
                  <c:v>0.12440881580763158</c:v>
                </c:pt>
                <c:pt idx="103">
                  <c:v>0.12189254589241151</c:v>
                </c:pt>
                <c:pt idx="104">
                  <c:v>0.11942716959148347</c:v>
                </c:pt>
                <c:pt idx="105">
                  <c:v>0.11701165753992916</c:v>
                </c:pt>
                <c:pt idx="106">
                  <c:v>0.11464500119257652</c:v>
                </c:pt>
                <c:pt idx="107">
                  <c:v>0.11232621240290337</c:v>
                </c:pt>
                <c:pt idx="108">
                  <c:v>0.11005432301045803</c:v>
                </c:pt>
                <c:pt idx="109">
                  <c:v>0.10782838443662475</c:v>
                </c:pt>
                <c:pt idx="110">
                  <c:v>0.10564746728856507</c:v>
                </c:pt>
                <c:pt idx="111">
                  <c:v>0.1035106609711698</c:v>
                </c:pt>
                <c:pt idx="112">
                  <c:v>0.10141707330685959</c:v>
                </c:pt>
                <c:pt idx="113">
                  <c:v>9.9365830163075375E-2</c:v>
                </c:pt>
                <c:pt idx="114">
                  <c:v>9.735607508730304E-2</c:v>
                </c:pt>
                <c:pt idx="115">
                  <c:v>9.5386968949480136E-2</c:v>
                </c:pt>
                <c:pt idx="116">
                  <c:v>9.3457689591635112E-2</c:v>
                </c:pt>
                <c:pt idx="117">
                  <c:v>9.1567431484612924E-2</c:v>
                </c:pt>
                <c:pt idx="118">
                  <c:v>8.9715405391743608E-2</c:v>
                </c:pt>
                <c:pt idx="119">
                  <c:v>8.790083803931352E-2</c:v>
                </c:pt>
                <c:pt idx="120">
                  <c:v>8.6122971793701458E-2</c:v>
                </c:pt>
                <c:pt idx="121">
                  <c:v>8.4381064345045054E-2</c:v>
                </c:pt>
                <c:pt idx="122">
                  <c:v>8.2674388397305176E-2</c:v>
                </c:pt>
                <c:pt idx="123">
                  <c:v>8.1002231364599164E-2</c:v>
                </c:pt>
                <c:pt idx="124">
                  <c:v>7.9363895073675861E-2</c:v>
                </c:pt>
                <c:pt idx="125">
                  <c:v>7.7758695472408365E-2</c:v>
                </c:pt>
                <c:pt idx="126">
                  <c:v>7.6185962344182762E-2</c:v>
                </c:pt>
                <c:pt idx="127">
                  <c:v>7.4645039028063589E-2</c:v>
                </c:pt>
                <c:pt idx="128">
                  <c:v>7.3135282144619146E-2</c:v>
                </c:pt>
                <c:pt idx="129">
                  <c:v>7.1656061327292256E-2</c:v>
                </c:pt>
                <c:pt idx="130">
                  <c:v>7.020675895920421E-2</c:v>
                </c:pt>
                <c:pt idx="131">
                  <c:v>6.8786769915282167E-2</c:v>
                </c:pt>
                <c:pt idx="132">
                  <c:v>6.7395501309602118E-2</c:v>
                </c:pt>
                <c:pt idx="133">
                  <c:v>6.6032372247842142E-2</c:v>
                </c:pt>
                <c:pt idx="134">
                  <c:v>6.4696813584742441E-2</c:v>
                </c:pt>
                <c:pt idx="135">
                  <c:v>6.3388267686470962E-2</c:v>
                </c:pt>
                <c:pt idx="136">
                  <c:v>6.2106188197795384E-2</c:v>
                </c:pt>
                <c:pt idx="137">
                  <c:v>6.0850039813964203E-2</c:v>
                </c:pt>
                <c:pt idx="138">
                  <c:v>5.9619298057201751E-2</c:v>
                </c:pt>
                <c:pt idx="139">
                  <c:v>5.8413449057723756E-2</c:v>
                </c:pt>
                <c:pt idx="140">
                  <c:v>5.7231989339182061E-2</c:v>
                </c:pt>
                <c:pt idx="141">
                  <c:v>5.6074425608448879E-2</c:v>
                </c:pt>
                <c:pt idx="142">
                  <c:v>5.4940274549652848E-2</c:v>
                </c:pt>
                <c:pt idx="143">
                  <c:v>5.382906262238088E-2</c:v>
                </c:pt>
                <c:pt idx="144">
                  <c:v>5.2740325863961504E-2</c:v>
                </c:pt>
                <c:pt idx="145">
                  <c:v>5.1673609695747254E-2</c:v>
                </c:pt>
                <c:pt idx="146">
                  <c:v>5.0628468733315099E-2</c:v>
                </c:pt>
                <c:pt idx="147">
                  <c:v>4.9604466600505749E-2</c:v>
                </c:pt>
                <c:pt idx="148">
                  <c:v>4.8601175747224161E-2</c:v>
                </c:pt>
                <c:pt idx="149">
                  <c:v>4.7618177270925176E-2</c:v>
                </c:pt>
                <c:pt idx="150">
                  <c:v>4.6655060741709768E-2</c:v>
                </c:pt>
                <c:pt idx="151">
                  <c:v>4.5711424030958861E-2</c:v>
                </c:pt>
                <c:pt idx="152">
                  <c:v>4.4786873143433145E-2</c:v>
                </c:pt>
                <c:pt idx="153">
                  <c:v>4.3881022052768837E-2</c:v>
                </c:pt>
                <c:pt idx="154">
                  <c:v>4.299349254030066E-2</c:v>
                </c:pt>
                <c:pt idx="155">
                  <c:v>4.2123914037144772E-2</c:v>
                </c:pt>
                <c:pt idx="156">
                  <c:v>4.1271923469475683E-2</c:v>
                </c:pt>
                <c:pt idx="157">
                  <c:v>4.0437165106932571E-2</c:v>
                </c:pt>
                <c:pt idx="158">
                  <c:v>3.9619290414091721E-2</c:v>
                </c:pt>
                <c:pt idx="159">
                  <c:v>3.8817957904943037E-2</c:v>
                </c:pt>
                <c:pt idx="160">
                  <c:v>3.8032833000309914E-2</c:v>
                </c:pt>
                <c:pt idx="161">
                  <c:v>3.7263587888152851E-2</c:v>
                </c:pt>
                <c:pt idx="162">
                  <c:v>3.6509901386698622E-2</c:v>
                </c:pt>
                <c:pt idx="163">
                  <c:v>3.5771458810337685E-2</c:v>
                </c:pt>
                <c:pt idx="164">
                  <c:v>3.5047951838233983E-2</c:v>
                </c:pt>
                <c:pt idx="165">
                  <c:v>3.4339078385592213E-2</c:v>
                </c:pt>
                <c:pt idx="166">
                  <c:v>3.3644542477528787E-2</c:v>
                </c:pt>
                <c:pt idx="167">
                  <c:v>3.2964054125493886E-2</c:v>
                </c:pt>
                <c:pt idx="168">
                  <c:v>3.2297329206192965E-2</c:v>
                </c:pt>
                <c:pt idx="169">
                  <c:v>3.1644089342957191E-2</c:v>
                </c:pt>
                <c:pt idx="170">
                  <c:v>3.1004061789513229E-2</c:v>
                </c:pt>
                <c:pt idx="171">
                  <c:v>3.0376979316103895E-2</c:v>
                </c:pt>
                <c:pt idx="172">
                  <c:v>2.9762580097912113E-2</c:v>
                </c:pt>
                <c:pt idx="173">
                  <c:v>2.916060760574159E-2</c:v>
                </c:pt>
                <c:pt idx="174">
                  <c:v>2.8570810498908555E-2</c:v>
                </c:pt>
                <c:pt idx="175">
                  <c:v>2.7992942520299866E-2</c:v>
                </c:pt>
                <c:pt idx="176">
                  <c:v>2.7426762393553621E-2</c:v>
                </c:pt>
                <c:pt idx="177">
                  <c:v>2.687203372231942E-2</c:v>
                </c:pt>
                <c:pt idx="178">
                  <c:v>2.632852489155613E-2</c:v>
                </c:pt>
                <c:pt idx="179">
                  <c:v>2.5796008970826009E-2</c:v>
                </c:pt>
                <c:pt idx="180">
                  <c:v>2.5274263619544764E-2</c:v>
                </c:pt>
                <c:pt idx="181">
                  <c:v>2.4763070994148033E-2</c:v>
                </c:pt>
                <c:pt idx="182">
                  <c:v>2.4262217657135474E-2</c:v>
                </c:pt>
                <c:pt idx="183">
                  <c:v>2.3771494487954518E-2</c:v>
                </c:pt>
                <c:pt idx="184">
                  <c:v>2.329069659568658E-2</c:v>
                </c:pt>
                <c:pt idx="185">
                  <c:v>2.2819623233499255E-2</c:v>
                </c:pt>
                <c:pt idx="186">
                  <c:v>2.2358077714828797E-2</c:v>
                </c:pt>
                <c:pt idx="187">
                  <c:v>2.1905867331257853E-2</c:v>
                </c:pt>
                <c:pt idx="188">
                  <c:v>2.1462803272054222E-2</c:v>
                </c:pt>
                <c:pt idx="189">
                  <c:v>2.1028700545336974E-2</c:v>
                </c:pt>
                <c:pt idx="190">
                  <c:v>2.0603377900837071E-2</c:v>
                </c:pt>
                <c:pt idx="191">
                  <c:v>2.0186657754220211E-2</c:v>
                </c:pt>
                <c:pt idx="192">
                  <c:v>1.9778366112940298E-2</c:v>
                </c:pt>
                <c:pt idx="193">
                  <c:v>1.9378332503592603E-2</c:v>
                </c:pt>
                <c:pt idx="194">
                  <c:v>1.8986389900736238E-2</c:v>
                </c:pt>
                <c:pt idx="195">
                  <c:v>1.8602374657156289E-2</c:v>
                </c:pt>
                <c:pt idx="196">
                  <c:v>1.8226126435536425E-2</c:v>
                </c:pt>
                <c:pt idx="197">
                  <c:v>1.7857488141513504E-2</c:v>
                </c:pt>
                <c:pt idx="198">
                  <c:v>1.7496305858086182E-2</c:v>
                </c:pt>
                <c:pt idx="199">
                  <c:v>1.7142428781350194E-2</c:v>
                </c:pt>
                <c:pt idx="200">
                  <c:v>1.6795709157533405E-2</c:v>
                </c:pt>
                <c:pt idx="201">
                  <c:v>1.6456002221304413E-2</c:v>
                </c:pt>
                <c:pt idx="202">
                  <c:v>1.6123166135328881E-2</c:v>
                </c:pt>
                <c:pt idx="203">
                  <c:v>1.5797061931048413E-2</c:v>
                </c:pt>
                <c:pt idx="204">
                  <c:v>1.5477553450657211E-2</c:v>
                </c:pt>
                <c:pt idx="205">
                  <c:v>1.5164507290252314E-2</c:v>
                </c:pt>
                <c:pt idx="206">
                  <c:v>1.4857792744133657E-2</c:v>
                </c:pt>
                <c:pt idx="207">
                  <c:v>1.4557281750230723E-2</c:v>
                </c:pt>
                <c:pt idx="208">
                  <c:v>1.4262848836632966E-2</c:v>
                </c:pt>
                <c:pt idx="209">
                  <c:v>1.3974371069201717E-2</c:v>
                </c:pt>
                <c:pt idx="210">
                  <c:v>1.3691728000241671E-2</c:v>
                </c:pt>
                <c:pt idx="211">
                  <c:v>1.3414801618210544E-2</c:v>
                </c:pt>
                <c:pt idx="212">
                  <c:v>1.3143476298445882E-2</c:v>
                </c:pt>
                <c:pt idx="213">
                  <c:v>1.287763875488847E-2</c:v>
                </c:pt>
                <c:pt idx="214">
                  <c:v>1.2617177992782171E-2</c:v>
                </c:pt>
                <c:pt idx="215">
                  <c:v>1.2361985262330453E-2</c:v>
                </c:pt>
                <c:pt idx="216">
                  <c:v>1.211195401329024E-2</c:v>
                </c:pt>
                <c:pt idx="217">
                  <c:v>1.1866979850484153E-2</c:v>
                </c:pt>
                <c:pt idx="218">
                  <c:v>1.1626960490212546E-2</c:v>
                </c:pt>
                <c:pt idx="219">
                  <c:v>1.1391795717547139E-2</c:v>
                </c:pt>
                <c:pt idx="220">
                  <c:v>1.1161387344488434E-2</c:v>
                </c:pt>
                <c:pt idx="221">
                  <c:v>1.0935639168969419E-2</c:v>
                </c:pt>
                <c:pt idx="222">
                  <c:v>1.0714456934688463E-2</c:v>
                </c:pt>
                <c:pt idx="223">
                  <c:v>1.0497748291754625E-2</c:v>
                </c:pt>
                <c:pt idx="224">
                  <c:v>1.028542275812894E-2</c:v>
                </c:pt>
                <c:pt idx="225">
                  <c:v>1.0077391681845583E-2</c:v>
                </c:pt>
                <c:pt idx="226">
                  <c:v>9.8735682039971465E-3</c:v>
                </c:pt>
                <c:pt idx="227">
                  <c:v>9.673867222468574E-3</c:v>
                </c:pt>
                <c:pt idx="228">
                  <c:v>9.478205356404595E-3</c:v>
                </c:pt>
                <c:pt idx="229">
                  <c:v>9.2865009113958386E-3</c:v>
                </c:pt>
                <c:pt idx="230">
                  <c:v>9.098673845369094E-3</c:v>
                </c:pt>
                <c:pt idx="231">
                  <c:v>8.914645735167457E-3</c:v>
                </c:pt>
                <c:pt idx="232">
                  <c:v>8.7343397438064286E-3</c:v>
                </c:pt>
                <c:pt idx="233">
                  <c:v>8.5576805883922757E-3</c:v>
                </c:pt>
                <c:pt idx="234">
                  <c:v>8.3845945086892873E-3</c:v>
                </c:pt>
                <c:pt idx="235">
                  <c:v>8.2150092363227605E-3</c:v>
                </c:pt>
                <c:pt idx="236">
                  <c:v>8.0488539646049028E-3</c:v>
                </c:pt>
                <c:pt idx="237">
                  <c:v>7.8860593189710153E-3</c:v>
                </c:pt>
                <c:pt idx="238">
                  <c:v>7.7265573280136321E-3</c:v>
                </c:pt>
                <c:pt idx="239">
                  <c:v>7.5702813951025244E-3</c:v>
                </c:pt>
                <c:pt idx="240">
                  <c:v>7.4171662705787029E-3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127232"/>
        <c:axId val="72129152"/>
      </c:areaChart>
      <c:catAx>
        <c:axId val="72127232"/>
        <c:scaling>
          <c:orientation val="minMax"/>
        </c:scaling>
        <c:delete val="0"/>
        <c:axPos val="b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/>
              <a:lstStyle/>
              <a:p>
                <a:pPr>
                  <a:defRPr sz="1600">
                    <a:latin typeface="+mn-lt"/>
                  </a:defRPr>
                </a:pPr>
                <a:r>
                  <a:rPr lang="en-GB" sz="1600">
                    <a:latin typeface="+mn-lt"/>
                  </a:rPr>
                  <a:t>Meses</a:t>
                </a:r>
              </a:p>
            </c:rich>
          </c:tx>
          <c:layout/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+mn-lt"/>
                <a:cs typeface="Arial" panose="020B0604020202020204" pitchFamily="34" charset="0"/>
              </a:defRPr>
            </a:pPr>
            <a:endParaRPr lang="en-US"/>
          </a:p>
        </c:txPr>
        <c:crossAx val="72129152"/>
        <c:crosses val="autoZero"/>
        <c:auto val="1"/>
        <c:lblAlgn val="ctr"/>
        <c:lblOffset val="100"/>
        <c:tickLblSkip val="20"/>
        <c:tickMarkSkip val="20"/>
        <c:noMultiLvlLbl val="1"/>
      </c:catAx>
      <c:valAx>
        <c:axId val="72129152"/>
        <c:scaling>
          <c:orientation val="minMax"/>
          <c:max val="1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200">
                <a:latin typeface="+mn-lt"/>
                <a:cs typeface="Arial" panose="020B0604020202020204" pitchFamily="34" charset="0"/>
              </a:defRPr>
            </a:pPr>
            <a:endParaRPr lang="en-US"/>
          </a:p>
        </c:txPr>
        <c:crossAx val="72127232"/>
        <c:crosses val="autoZero"/>
        <c:crossBetween val="midCat"/>
        <c:majorUnit val="0.2"/>
      </c:valAx>
    </c:plotArea>
    <c:legend>
      <c:legendPos val="b"/>
      <c:layout/>
      <c:overlay val="0"/>
      <c:txPr>
        <a:bodyPr/>
        <a:lstStyle/>
        <a:p>
          <a:pPr>
            <a:defRPr sz="1600">
              <a:latin typeface="+mn-lt"/>
              <a:cs typeface="Arial" panose="020B0604020202020204" pitchFamily="34" charset="0"/>
            </a:defRPr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areaChart>
        <c:grouping val="standard"/>
        <c:varyColors val="0"/>
        <c:ser>
          <c:idx val="1"/>
          <c:order val="1"/>
          <c:tx>
            <c:strRef>
              <c:f>AnalisisCohortes!$W$20</c:f>
              <c:strCache>
                <c:ptCount val="1"/>
                <c:pt idx="0">
                  <c:v>Mediana</c:v>
                </c:pt>
              </c:strCache>
            </c:strRef>
          </c:tx>
          <c:spPr>
            <a:solidFill>
              <a:schemeClr val="bg1">
                <a:lumMod val="75000"/>
                <a:alpha val="53000"/>
              </a:schemeClr>
            </a:solidFill>
          </c:spPr>
          <c:val>
            <c:numRef>
              <c:f>AnalisisCohortes!$W$21:$W$38</c:f>
              <c:numCache>
                <c:formatCode>0.00%</c:formatCode>
                <c:ptCount val="18"/>
                <c:pt idx="0">
                  <c:v>3.7831199905767024E-3</c:v>
                </c:pt>
                <c:pt idx="1">
                  <c:v>5.8949624866023584E-3</c:v>
                </c:pt>
                <c:pt idx="2">
                  <c:v>1.1632217875612721E-2</c:v>
                </c:pt>
                <c:pt idx="3">
                  <c:v>1.9994445987225769E-2</c:v>
                </c:pt>
                <c:pt idx="4">
                  <c:v>2.6996543836990322E-2</c:v>
                </c:pt>
                <c:pt idx="5">
                  <c:v>3.5476718403547672E-2</c:v>
                </c:pt>
                <c:pt idx="6">
                  <c:v>6.3722522105428447E-2</c:v>
                </c:pt>
                <c:pt idx="7">
                  <c:v>7.1350600377096354E-2</c:v>
                </c:pt>
                <c:pt idx="8">
                  <c:v>4.165825611156921E-2</c:v>
                </c:pt>
                <c:pt idx="9">
                  <c:v>3.4222045364106647E-2</c:v>
                </c:pt>
                <c:pt idx="10">
                  <c:v>3.2147806869685734E-2</c:v>
                </c:pt>
                <c:pt idx="11">
                  <c:v>2.5766585053048852E-2</c:v>
                </c:pt>
                <c:pt idx="12">
                  <c:v>2.4301414384373554E-2</c:v>
                </c:pt>
                <c:pt idx="13">
                  <c:v>2.2597797189517661E-2</c:v>
                </c:pt>
                <c:pt idx="14">
                  <c:v>2.0778401101198787E-2</c:v>
                </c:pt>
                <c:pt idx="15">
                  <c:v>1.7777777777777778E-2</c:v>
                </c:pt>
                <c:pt idx="16">
                  <c:v>1.6963022095532444E-2</c:v>
                </c:pt>
                <c:pt idx="17">
                  <c:v>1.6516830441145724E-2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97285632"/>
        <c:axId val="97287168"/>
      </c:areaChart>
      <c:lineChart>
        <c:grouping val="standard"/>
        <c:varyColors val="0"/>
        <c:ser>
          <c:idx val="0"/>
          <c:order val="0"/>
          <c:tx>
            <c:strRef>
              <c:f>AnalisisCohortes!$V$20</c:f>
              <c:strCache>
                <c:ptCount val="1"/>
                <c:pt idx="0">
                  <c:v>Media pond.</c:v>
                </c:pt>
              </c:strCache>
            </c:strRef>
          </c:tx>
          <c:spPr>
            <a:ln w="22225">
              <a:solidFill>
                <a:srgbClr val="FF0000"/>
              </a:solidFill>
              <a:prstDash val="sysDash"/>
            </a:ln>
          </c:spPr>
          <c:marker>
            <c:symbol val="none"/>
          </c:marker>
          <c:cat>
            <c:strRef>
              <c:f>AnalisisCohortes!$U$21:$U$38</c:f>
              <c:strCache>
                <c:ptCount val="18"/>
                <c:pt idx="0">
                  <c:v>Mes 1</c:v>
                </c:pt>
                <c:pt idx="1">
                  <c:v>Mes 2</c:v>
                </c:pt>
                <c:pt idx="2">
                  <c:v>Mes 3</c:v>
                </c:pt>
                <c:pt idx="3">
                  <c:v>Mes 4</c:v>
                </c:pt>
                <c:pt idx="4">
                  <c:v>Mes 5</c:v>
                </c:pt>
                <c:pt idx="5">
                  <c:v>Mes 6</c:v>
                </c:pt>
                <c:pt idx="6">
                  <c:v>Mes 7</c:v>
                </c:pt>
                <c:pt idx="7">
                  <c:v>Mes 8</c:v>
                </c:pt>
                <c:pt idx="8">
                  <c:v>Mes 9</c:v>
                </c:pt>
                <c:pt idx="9">
                  <c:v>Mes 10</c:v>
                </c:pt>
                <c:pt idx="10">
                  <c:v>Mes 11</c:v>
                </c:pt>
                <c:pt idx="11">
                  <c:v>Mes 12</c:v>
                </c:pt>
                <c:pt idx="12">
                  <c:v>Mes 13</c:v>
                </c:pt>
                <c:pt idx="13">
                  <c:v>Mes 14</c:v>
                </c:pt>
                <c:pt idx="14">
                  <c:v>Mes 15</c:v>
                </c:pt>
                <c:pt idx="15">
                  <c:v>Mes 16</c:v>
                </c:pt>
                <c:pt idx="16">
                  <c:v>Mes 17</c:v>
                </c:pt>
                <c:pt idx="17">
                  <c:v>Mes 18</c:v>
                </c:pt>
              </c:strCache>
            </c:strRef>
          </c:cat>
          <c:val>
            <c:numRef>
              <c:f>AnalisisCohortes!$V$21:$V$38</c:f>
              <c:numCache>
                <c:formatCode>0.00%</c:formatCode>
                <c:ptCount val="18"/>
                <c:pt idx="0">
                  <c:v>5.9399791084384966E-3</c:v>
                </c:pt>
                <c:pt idx="1">
                  <c:v>8.0416584272625397E-3</c:v>
                </c:pt>
                <c:pt idx="2">
                  <c:v>1.4249350848693384E-2</c:v>
                </c:pt>
                <c:pt idx="3">
                  <c:v>2.3254029163468918E-2</c:v>
                </c:pt>
                <c:pt idx="4">
                  <c:v>2.7522651831103615E-2</c:v>
                </c:pt>
                <c:pt idx="5">
                  <c:v>3.8663702478199426E-2</c:v>
                </c:pt>
                <c:pt idx="6">
                  <c:v>6.7516611535976392E-2</c:v>
                </c:pt>
                <c:pt idx="7">
                  <c:v>7.0739178177194703E-2</c:v>
                </c:pt>
                <c:pt idx="8">
                  <c:v>4.3991196292600239E-2</c:v>
                </c:pt>
                <c:pt idx="9">
                  <c:v>3.8556677997478493E-2</c:v>
                </c:pt>
                <c:pt idx="10">
                  <c:v>3.6137764967711337E-2</c:v>
                </c:pt>
                <c:pt idx="11">
                  <c:v>3.0285792746317257E-2</c:v>
                </c:pt>
                <c:pt idx="12">
                  <c:v>2.7418959016576313E-2</c:v>
                </c:pt>
                <c:pt idx="13">
                  <c:v>2.5170720695298833E-2</c:v>
                </c:pt>
                <c:pt idx="14">
                  <c:v>2.3592592592592592E-2</c:v>
                </c:pt>
                <c:pt idx="15">
                  <c:v>1.7949697201156637E-2</c:v>
                </c:pt>
                <c:pt idx="16">
                  <c:v>1.7047515415306493E-2</c:v>
                </c:pt>
                <c:pt idx="17">
                  <c:v>1.6516830441145724E-2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285632"/>
        <c:axId val="97287168"/>
      </c:lineChart>
      <c:catAx>
        <c:axId val="97285632"/>
        <c:scaling>
          <c:orientation val="minMax"/>
        </c:scaling>
        <c:delete val="0"/>
        <c:axPos val="b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majorTickMark val="out"/>
        <c:minorTickMark val="none"/>
        <c:tickLblPos val="nextTo"/>
        <c:txPr>
          <a:bodyPr rot="-5400000" vert="horz"/>
          <a:lstStyle/>
          <a:p>
            <a:pPr>
              <a:defRPr b="0"/>
            </a:pPr>
            <a:endParaRPr lang="en-US"/>
          </a:p>
        </c:txPr>
        <c:crossAx val="97287168"/>
        <c:crosses val="autoZero"/>
        <c:auto val="1"/>
        <c:lblAlgn val="ctr"/>
        <c:lblOffset val="100"/>
        <c:noMultiLvlLbl val="0"/>
      </c:catAx>
      <c:valAx>
        <c:axId val="97287168"/>
        <c:scaling>
          <c:orientation val="minMax"/>
          <c:max val="9.0000000000000024E-2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numFmt formatCode="0%" sourceLinked="0"/>
        <c:majorTickMark val="out"/>
        <c:minorTickMark val="none"/>
        <c:tickLblPos val="nextTo"/>
        <c:txPr>
          <a:bodyPr/>
          <a:lstStyle/>
          <a:p>
            <a:pPr>
              <a:defRPr sz="1200"/>
            </a:pPr>
            <a:endParaRPr lang="en-US"/>
          </a:p>
        </c:txPr>
        <c:crossAx val="97285632"/>
        <c:crosses val="autoZero"/>
        <c:crossBetween val="between"/>
      </c:valAx>
    </c:plotArea>
    <c:legend>
      <c:legendPos val="b"/>
      <c:layout/>
      <c:overlay val="0"/>
      <c:txPr>
        <a:bodyPr/>
        <a:lstStyle/>
        <a:p>
          <a:pPr>
            <a:defRPr sz="1200" b="1"/>
          </a:pPr>
          <a:endParaRPr lang="en-US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43</xdr:row>
      <xdr:rowOff>0</xdr:rowOff>
    </xdr:from>
    <xdr:to>
      <xdr:col>13</xdr:col>
      <xdr:colOff>0</xdr:colOff>
      <xdr:row>63</xdr:row>
      <xdr:rowOff>168088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24</xdr:col>
      <xdr:colOff>0</xdr:colOff>
      <xdr:row>20</xdr:row>
      <xdr:rowOff>0</xdr:rowOff>
    </xdr:from>
    <xdr:to>
      <xdr:col>30</xdr:col>
      <xdr:colOff>638736</xdr:colOff>
      <xdr:row>38</xdr:row>
      <xdr:rowOff>0</xdr:rowOff>
    </xdr:to>
    <xdr:graphicFrame macro="">
      <xdr:nvGraphicFramePr>
        <xdr:cNvPr id="3" name="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0.27515</cdr:x>
      <cdr:y>0.16396</cdr:y>
    </cdr:from>
    <cdr:to>
      <cdr:x>0.27515</cdr:x>
      <cdr:y>0.82742</cdr:y>
    </cdr:to>
    <cdr:cxnSp macro="">
      <cdr:nvCxnSpPr>
        <cdr:cNvPr id="3" name="2 Conector recto"/>
        <cdr:cNvCxnSpPr/>
      </cdr:nvCxnSpPr>
      <cdr:spPr>
        <a:xfrm xmlns:a="http://schemas.openxmlformats.org/drawingml/2006/main">
          <a:off x="1578425" y="661677"/>
          <a:ext cx="0" cy="2677465"/>
        </a:xfrm>
        <a:prstGeom xmlns:a="http://schemas.openxmlformats.org/drawingml/2006/main" prst="line">
          <a:avLst/>
        </a:prstGeom>
        <a:ln xmlns:a="http://schemas.openxmlformats.org/drawingml/2006/main" w="50800">
          <a:solidFill>
            <a:srgbClr val="0070C0"/>
          </a:solidFill>
          <a:prstDash val="sysDot"/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0.2748</cdr:x>
      <cdr:y>0.13822</cdr:y>
    </cdr:from>
    <cdr:to>
      <cdr:x>0.45749</cdr:x>
      <cdr:y>0.39561</cdr:y>
    </cdr:to>
    <cdr:sp macro="" textlink="">
      <cdr:nvSpPr>
        <cdr:cNvPr id="6" name="5 CuadroTexto"/>
        <cdr:cNvSpPr txBox="1"/>
      </cdr:nvSpPr>
      <cdr:spPr>
        <a:xfrm xmlns:a="http://schemas.openxmlformats.org/drawingml/2006/main">
          <a:off x="1576419" y="557797"/>
          <a:ext cx="1048014" cy="10387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GB" sz="1600" b="1">
              <a:solidFill>
                <a:srgbClr val="0070C0"/>
              </a:solidFill>
            </a:rPr>
            <a:t>Tiempo de vida medio</a:t>
          </a:r>
        </a:p>
      </cdr:txBody>
    </cdr:sp>
  </cdr:relSizeAnchor>
  <cdr:relSizeAnchor xmlns:cdr="http://schemas.openxmlformats.org/drawingml/2006/chartDrawing">
    <cdr:from>
      <cdr:x>0.2317</cdr:x>
      <cdr:y>0.8153</cdr:y>
    </cdr:from>
    <cdr:to>
      <cdr:x>0.32109</cdr:x>
      <cdr:y>0.87641</cdr:y>
    </cdr:to>
    <cdr:sp macro="" textlink="">
      <cdr:nvSpPr>
        <cdr:cNvPr id="7" name="1 CuadroTexto"/>
        <cdr:cNvSpPr txBox="1"/>
      </cdr:nvSpPr>
      <cdr:spPr>
        <a:xfrm xmlns:a="http://schemas.openxmlformats.org/drawingml/2006/main">
          <a:off x="1329171" y="3290240"/>
          <a:ext cx="512808" cy="24661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GB" sz="1400" b="1">
              <a:solidFill>
                <a:srgbClr val="0070C0"/>
              </a:solidFill>
            </a:rPr>
            <a:t>48,9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0.37604</cdr:x>
      <cdr:y>0.14623</cdr:y>
    </cdr:from>
    <cdr:to>
      <cdr:x>0.47592</cdr:x>
      <cdr:y>0.18695</cdr:y>
    </cdr:to>
    <cdr:sp macro="" textlink="">
      <cdr:nvSpPr>
        <cdr:cNvPr id="3" name="2 Cerrar llave"/>
        <cdr:cNvSpPr/>
      </cdr:nvSpPr>
      <cdr:spPr>
        <a:xfrm xmlns:a="http://schemas.openxmlformats.org/drawingml/2006/main" rot="16200000">
          <a:off x="2149649" y="312703"/>
          <a:ext cx="140034" cy="520472"/>
        </a:xfrm>
        <a:prstGeom xmlns:a="http://schemas.openxmlformats.org/drawingml/2006/main" prst="rightBrace">
          <a:avLst>
            <a:gd name="adj1" fmla="val 46021"/>
            <a:gd name="adj2" fmla="val 50000"/>
          </a:avLst>
        </a:prstGeom>
        <a:ln xmlns:a="http://schemas.openxmlformats.org/drawingml/2006/main" w="31750">
          <a:solidFill>
            <a:schemeClr val="tx1"/>
          </a:solidFill>
        </a:ln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en-US"/>
        </a:p>
      </cdr:txBody>
    </cdr:sp>
  </cdr:relSizeAnchor>
  <cdr:relSizeAnchor xmlns:cdr="http://schemas.openxmlformats.org/drawingml/2006/chartDrawing">
    <cdr:from>
      <cdr:x>0.19888</cdr:x>
      <cdr:y>0.02658</cdr:y>
    </cdr:from>
    <cdr:to>
      <cdr:x>0.66245</cdr:x>
      <cdr:y>0.14595</cdr:y>
    </cdr:to>
    <cdr:sp macro="" textlink="">
      <cdr:nvSpPr>
        <cdr:cNvPr id="4" name="3 CuadroTexto"/>
        <cdr:cNvSpPr txBox="1"/>
      </cdr:nvSpPr>
      <cdr:spPr>
        <a:xfrm xmlns:a="http://schemas.openxmlformats.org/drawingml/2006/main">
          <a:off x="1036311" y="91390"/>
          <a:ext cx="2415541" cy="41041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r>
            <a:rPr lang="en-GB" sz="1800" b="1"/>
            <a:t>The Empire Wins Back</a:t>
          </a:r>
        </a:p>
      </cdr:txBody>
    </cdr:sp>
  </cdr:relSizeAnchor>
  <cdr:relSizeAnchor xmlns:cdr="http://schemas.openxmlformats.org/drawingml/2006/chartDrawing">
    <cdr:from>
      <cdr:x>0.04865</cdr:x>
      <cdr:y>0.45634</cdr:y>
    </cdr:from>
    <cdr:to>
      <cdr:x>0.24148</cdr:x>
      <cdr:y>0.65598</cdr:y>
    </cdr:to>
    <cdr:sp macro="" textlink="">
      <cdr:nvSpPr>
        <cdr:cNvPr id="5" name="1 CuadroTexto"/>
        <cdr:cNvSpPr txBox="1"/>
      </cdr:nvSpPr>
      <cdr:spPr>
        <a:xfrm xmlns:a="http://schemas.openxmlformats.org/drawingml/2006/main">
          <a:off x="253506" y="1569353"/>
          <a:ext cx="1004797" cy="68656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GB" sz="1800" b="1"/>
            <a:t>Early</a:t>
          </a:r>
        </a:p>
        <a:p xmlns:a="http://schemas.openxmlformats.org/drawingml/2006/main">
          <a:pPr algn="ctr"/>
          <a:r>
            <a:rPr lang="en-GB" sz="1800" b="1"/>
            <a:t>churn</a:t>
          </a:r>
        </a:p>
      </cdr:txBody>
    </cdr:sp>
  </cdr:relSizeAnchor>
  <cdr:relSizeAnchor xmlns:cdr="http://schemas.openxmlformats.org/drawingml/2006/chartDrawing">
    <cdr:from>
      <cdr:x>0.75248</cdr:x>
      <cdr:y>0.37424</cdr:y>
    </cdr:from>
    <cdr:to>
      <cdr:x>0.99066</cdr:x>
      <cdr:y>0.60135</cdr:y>
    </cdr:to>
    <cdr:sp macro="" textlink="">
      <cdr:nvSpPr>
        <cdr:cNvPr id="6" name="1 CuadroTexto"/>
        <cdr:cNvSpPr txBox="1"/>
      </cdr:nvSpPr>
      <cdr:spPr>
        <a:xfrm xmlns:a="http://schemas.openxmlformats.org/drawingml/2006/main">
          <a:off x="3920967" y="1286730"/>
          <a:ext cx="1241112" cy="78090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en-GB" sz="1800" b="1"/>
            <a:t>Churn</a:t>
          </a:r>
        </a:p>
        <a:p xmlns:a="http://schemas.openxmlformats.org/drawingml/2006/main">
          <a:pPr algn="ctr"/>
          <a:r>
            <a:rPr lang="en-GB" sz="1800" b="1"/>
            <a:t>estructural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S456"/>
  <sheetViews>
    <sheetView showGridLines="0" tabSelected="1" zoomScale="85" zoomScaleNormal="85" workbookViewId="0"/>
  </sheetViews>
  <sheetFormatPr baseColWidth="10" defaultRowHeight="15" x14ac:dyDescent="0.25"/>
  <cols>
    <col min="1" max="1" width="12" style="1" customWidth="1"/>
    <col min="2" max="19" width="7.140625" style="32" customWidth="1"/>
    <col min="20" max="20" width="7" style="9" customWidth="1"/>
    <col min="21" max="21" width="9.7109375" style="9" customWidth="1"/>
    <col min="22" max="23" width="11.140625" style="9" customWidth="1"/>
    <col min="24" max="24" width="6" style="9" customWidth="1"/>
    <col min="25" max="16384" width="11.42578125" style="9"/>
  </cols>
  <sheetData>
    <row r="1" spans="1:45" s="1" customFormat="1" ht="15.75" thickBot="1" x14ac:dyDescent="0.3">
      <c r="B1" s="2">
        <v>36526</v>
      </c>
      <c r="C1" s="2">
        <v>36557</v>
      </c>
      <c r="D1" s="2">
        <v>36586</v>
      </c>
      <c r="E1" s="2">
        <v>36617</v>
      </c>
      <c r="F1" s="2">
        <v>36647</v>
      </c>
      <c r="G1" s="2">
        <v>36678</v>
      </c>
      <c r="H1" s="2">
        <v>36708</v>
      </c>
      <c r="I1" s="2">
        <v>36739</v>
      </c>
      <c r="J1" s="2">
        <v>36770</v>
      </c>
      <c r="K1" s="2">
        <v>36800</v>
      </c>
      <c r="L1" s="2">
        <v>36831</v>
      </c>
      <c r="M1" s="2">
        <v>36861</v>
      </c>
      <c r="N1" s="2">
        <v>36892</v>
      </c>
      <c r="O1" s="2">
        <v>36923</v>
      </c>
      <c r="P1" s="2">
        <v>36951</v>
      </c>
      <c r="Q1" s="2">
        <v>36982</v>
      </c>
      <c r="R1" s="2">
        <v>37012</v>
      </c>
      <c r="S1" s="2">
        <v>37043</v>
      </c>
      <c r="T1" s="3"/>
      <c r="U1" s="3"/>
      <c r="V1" s="3"/>
    </row>
    <row r="2" spans="1:45" x14ac:dyDescent="0.25">
      <c r="A2" s="1" t="s">
        <v>29</v>
      </c>
      <c r="B2" s="18">
        <v>8243</v>
      </c>
      <c r="C2" s="19">
        <v>10113</v>
      </c>
      <c r="D2" s="19">
        <v>10919</v>
      </c>
      <c r="E2" s="19">
        <v>12020</v>
      </c>
      <c r="F2" s="19">
        <v>11735</v>
      </c>
      <c r="G2" s="19">
        <v>12487</v>
      </c>
      <c r="H2" s="19">
        <v>6923</v>
      </c>
      <c r="I2" s="19">
        <v>2935</v>
      </c>
      <c r="J2" s="19">
        <v>7845</v>
      </c>
      <c r="K2" s="19">
        <v>10467</v>
      </c>
      <c r="L2" s="19">
        <v>9690</v>
      </c>
      <c r="M2" s="19">
        <v>12467</v>
      </c>
      <c r="N2" s="19">
        <v>9364</v>
      </c>
      <c r="O2" s="19">
        <v>10776</v>
      </c>
      <c r="P2" s="19">
        <v>11651</v>
      </c>
      <c r="Q2" s="19">
        <v>10983</v>
      </c>
      <c r="R2" s="19">
        <v>9273</v>
      </c>
      <c r="S2" s="20">
        <v>9214</v>
      </c>
      <c r="T2" s="7"/>
      <c r="AN2" s="21"/>
      <c r="AO2" s="21"/>
      <c r="AP2" s="21"/>
      <c r="AQ2" s="21"/>
      <c r="AR2" s="21"/>
      <c r="AS2" s="21"/>
    </row>
    <row r="3" spans="1:45" x14ac:dyDescent="0.25">
      <c r="A3" s="1" t="s">
        <v>0</v>
      </c>
      <c r="B3" s="22">
        <v>8202</v>
      </c>
      <c r="C3" s="23">
        <v>10070</v>
      </c>
      <c r="D3" s="23">
        <v>10890</v>
      </c>
      <c r="E3" s="23">
        <v>12014</v>
      </c>
      <c r="F3" s="23">
        <v>11726</v>
      </c>
      <c r="G3" s="23">
        <v>12399</v>
      </c>
      <c r="H3" s="23">
        <v>6859</v>
      </c>
      <c r="I3" s="23">
        <v>2924</v>
      </c>
      <c r="J3" s="23">
        <v>7837</v>
      </c>
      <c r="K3" s="23">
        <v>10387</v>
      </c>
      <c r="L3" s="23">
        <v>9653</v>
      </c>
      <c r="M3" s="23">
        <v>12374</v>
      </c>
      <c r="N3" s="23">
        <v>9330</v>
      </c>
      <c r="O3" s="23">
        <v>10771</v>
      </c>
      <c r="P3" s="23">
        <v>11242</v>
      </c>
      <c r="Q3" s="23">
        <v>10958</v>
      </c>
      <c r="R3" s="23">
        <v>9245</v>
      </c>
      <c r="S3" s="24">
        <v>9172</v>
      </c>
      <c r="T3" s="7"/>
    </row>
    <row r="4" spans="1:45" x14ac:dyDescent="0.25">
      <c r="A4" s="1" t="s">
        <v>1</v>
      </c>
      <c r="B4" s="25">
        <v>8148</v>
      </c>
      <c r="C4" s="26">
        <v>10008</v>
      </c>
      <c r="D4" s="26">
        <v>10837</v>
      </c>
      <c r="E4" s="26">
        <v>11979</v>
      </c>
      <c r="F4" s="26">
        <v>11695</v>
      </c>
      <c r="G4" s="26">
        <v>12350</v>
      </c>
      <c r="H4" s="26">
        <v>6760</v>
      </c>
      <c r="I4" s="26">
        <v>2912</v>
      </c>
      <c r="J4" s="26">
        <v>7804</v>
      </c>
      <c r="K4" s="26">
        <v>10271</v>
      </c>
      <c r="L4" s="26">
        <v>9614</v>
      </c>
      <c r="M4" s="26">
        <v>12301</v>
      </c>
      <c r="N4" s="26">
        <v>9275</v>
      </c>
      <c r="O4" s="26">
        <v>10352</v>
      </c>
      <c r="P4" s="26">
        <v>11149</v>
      </c>
      <c r="Q4" s="26">
        <v>10903</v>
      </c>
      <c r="R4" s="26">
        <v>9181</v>
      </c>
      <c r="S4" s="27"/>
      <c r="T4" s="7"/>
    </row>
    <row r="5" spans="1:45" x14ac:dyDescent="0.25">
      <c r="A5" s="1" t="s">
        <v>2</v>
      </c>
      <c r="B5" s="25">
        <v>8028</v>
      </c>
      <c r="C5" s="26">
        <v>9882</v>
      </c>
      <c r="D5" s="26">
        <v>10803</v>
      </c>
      <c r="E5" s="26">
        <v>11866</v>
      </c>
      <c r="F5" s="26">
        <v>11626</v>
      </c>
      <c r="G5" s="26">
        <v>12132</v>
      </c>
      <c r="H5" s="26">
        <v>6693</v>
      </c>
      <c r="I5" s="26">
        <v>2880</v>
      </c>
      <c r="J5" s="26">
        <v>7730</v>
      </c>
      <c r="K5" s="26">
        <v>10097</v>
      </c>
      <c r="L5" s="26">
        <v>9566</v>
      </c>
      <c r="M5" s="26">
        <v>12150</v>
      </c>
      <c r="N5" s="26">
        <v>8793</v>
      </c>
      <c r="O5" s="26">
        <v>10118</v>
      </c>
      <c r="P5" s="26">
        <v>10966</v>
      </c>
      <c r="Q5" s="26">
        <v>10800</v>
      </c>
      <c r="R5" s="26"/>
      <c r="S5" s="27"/>
      <c r="T5" s="7"/>
    </row>
    <row r="6" spans="1:45" x14ac:dyDescent="0.25">
      <c r="A6" s="1" t="s">
        <v>3</v>
      </c>
      <c r="B6" s="25">
        <v>7797</v>
      </c>
      <c r="C6" s="26">
        <v>9695</v>
      </c>
      <c r="D6" s="26">
        <v>10587</v>
      </c>
      <c r="E6" s="26">
        <v>11707</v>
      </c>
      <c r="F6" s="26">
        <v>11375</v>
      </c>
      <c r="G6" s="26">
        <v>11877</v>
      </c>
      <c r="H6" s="26">
        <v>6609</v>
      </c>
      <c r="I6" s="26">
        <v>2807</v>
      </c>
      <c r="J6" s="26">
        <v>7615</v>
      </c>
      <c r="K6" s="26">
        <v>9881</v>
      </c>
      <c r="L6" s="26">
        <v>9400</v>
      </c>
      <c r="M6" s="26">
        <v>11428</v>
      </c>
      <c r="N6" s="26">
        <v>8534</v>
      </c>
      <c r="O6" s="26">
        <v>9927</v>
      </c>
      <c r="P6" s="26">
        <v>10758</v>
      </c>
      <c r="Q6" s="26"/>
      <c r="R6" s="26"/>
      <c r="S6" s="27"/>
      <c r="T6" s="7"/>
    </row>
    <row r="7" spans="1:45" x14ac:dyDescent="0.25">
      <c r="A7" s="1" t="s">
        <v>4</v>
      </c>
      <c r="B7" s="25">
        <v>7560</v>
      </c>
      <c r="C7" s="26">
        <v>9493</v>
      </c>
      <c r="D7" s="26">
        <v>10437</v>
      </c>
      <c r="E7" s="26">
        <v>11548</v>
      </c>
      <c r="F7" s="26">
        <v>11079</v>
      </c>
      <c r="G7" s="26">
        <v>11585</v>
      </c>
      <c r="H7" s="26">
        <v>6441</v>
      </c>
      <c r="I7" s="26">
        <v>2706</v>
      </c>
      <c r="J7" s="26">
        <v>7402</v>
      </c>
      <c r="K7" s="26">
        <v>9570</v>
      </c>
      <c r="L7" s="26">
        <v>8803</v>
      </c>
      <c r="M7" s="26">
        <v>11169</v>
      </c>
      <c r="N7" s="26">
        <v>8259</v>
      </c>
      <c r="O7" s="26">
        <v>9630</v>
      </c>
      <c r="P7" s="26"/>
      <c r="Q7" s="26"/>
      <c r="R7" s="26"/>
      <c r="S7" s="27"/>
      <c r="T7" s="7"/>
    </row>
    <row r="8" spans="1:45" x14ac:dyDescent="0.25">
      <c r="A8" s="1" t="s">
        <v>5</v>
      </c>
      <c r="B8" s="25">
        <v>7263</v>
      </c>
      <c r="C8" s="26">
        <v>9117</v>
      </c>
      <c r="D8" s="26">
        <v>10053</v>
      </c>
      <c r="E8" s="26">
        <v>11257</v>
      </c>
      <c r="F8" s="26">
        <v>10707</v>
      </c>
      <c r="G8" s="26">
        <v>11221</v>
      </c>
      <c r="H8" s="26">
        <v>6223</v>
      </c>
      <c r="I8" s="26">
        <v>2610</v>
      </c>
      <c r="J8" s="26">
        <v>7148</v>
      </c>
      <c r="K8" s="26">
        <v>8828</v>
      </c>
      <c r="L8" s="26">
        <v>8438</v>
      </c>
      <c r="M8" s="26">
        <v>10828</v>
      </c>
      <c r="N8" s="26">
        <v>7872</v>
      </c>
      <c r="O8" s="26"/>
      <c r="P8" s="26"/>
      <c r="Q8" s="26"/>
      <c r="R8" s="26"/>
      <c r="S8" s="27"/>
      <c r="T8" s="7"/>
    </row>
    <row r="9" spans="1:45" x14ac:dyDescent="0.25">
      <c r="A9" s="1" t="s">
        <v>6</v>
      </c>
      <c r="B9" s="25">
        <v>6816</v>
      </c>
      <c r="C9" s="26">
        <v>8437</v>
      </c>
      <c r="D9" s="26">
        <v>9430</v>
      </c>
      <c r="E9" s="26">
        <v>10465</v>
      </c>
      <c r="F9" s="26">
        <v>10077</v>
      </c>
      <c r="G9" s="26">
        <v>10620</v>
      </c>
      <c r="H9" s="26">
        <v>5870</v>
      </c>
      <c r="I9" s="26">
        <v>2418</v>
      </c>
      <c r="J9" s="26">
        <v>6305</v>
      </c>
      <c r="K9" s="26">
        <v>8250</v>
      </c>
      <c r="L9" s="26">
        <v>7827</v>
      </c>
      <c r="M9" s="26">
        <v>10177</v>
      </c>
      <c r="N9" s="26"/>
      <c r="O9" s="26"/>
      <c r="P9" s="26"/>
      <c r="Q9" s="26"/>
      <c r="R9" s="26"/>
      <c r="S9" s="27"/>
      <c r="T9" s="7"/>
    </row>
    <row r="10" spans="1:45" x14ac:dyDescent="0.25">
      <c r="A10" s="1" t="s">
        <v>7</v>
      </c>
      <c r="B10" s="25">
        <v>6315</v>
      </c>
      <c r="C10" s="26">
        <v>7879</v>
      </c>
      <c r="D10" s="26">
        <v>8796</v>
      </c>
      <c r="E10" s="26">
        <v>9909</v>
      </c>
      <c r="F10" s="26">
        <v>9358</v>
      </c>
      <c r="G10" s="26">
        <v>9939</v>
      </c>
      <c r="H10" s="26">
        <v>5438</v>
      </c>
      <c r="I10" s="26">
        <v>2063</v>
      </c>
      <c r="J10" s="26">
        <v>5883</v>
      </c>
      <c r="K10" s="26">
        <v>7571</v>
      </c>
      <c r="L10" s="26">
        <v>7244</v>
      </c>
      <c r="M10" s="26"/>
      <c r="N10" s="26"/>
      <c r="O10" s="26"/>
      <c r="P10" s="26"/>
      <c r="Q10" s="26"/>
      <c r="R10" s="26"/>
      <c r="S10" s="27"/>
      <c r="T10" s="7"/>
    </row>
    <row r="11" spans="1:45" x14ac:dyDescent="0.25">
      <c r="A11" s="1" t="s">
        <v>8</v>
      </c>
      <c r="B11" s="25">
        <v>6030</v>
      </c>
      <c r="C11" s="26">
        <v>7551</v>
      </c>
      <c r="D11" s="26">
        <v>8461</v>
      </c>
      <c r="E11" s="26">
        <v>9521</v>
      </c>
      <c r="F11" s="26">
        <v>9001</v>
      </c>
      <c r="G11" s="26">
        <v>9476</v>
      </c>
      <c r="H11" s="26">
        <v>5026</v>
      </c>
      <c r="I11" s="26">
        <v>1977</v>
      </c>
      <c r="J11" s="26">
        <v>5618</v>
      </c>
      <c r="K11" s="26">
        <v>7272</v>
      </c>
      <c r="L11" s="26"/>
      <c r="M11" s="26"/>
      <c r="N11" s="26"/>
      <c r="O11" s="26"/>
      <c r="P11" s="26"/>
      <c r="Q11" s="26"/>
      <c r="R11" s="26"/>
      <c r="S11" s="27"/>
      <c r="T11" s="7"/>
    </row>
    <row r="12" spans="1:45" ht="15" customHeight="1" x14ac:dyDescent="0.25">
      <c r="A12" s="1" t="s">
        <v>9</v>
      </c>
      <c r="B12" s="25">
        <v>5777</v>
      </c>
      <c r="C12" s="26">
        <v>7262</v>
      </c>
      <c r="D12" s="26">
        <v>8188</v>
      </c>
      <c r="E12" s="26">
        <v>9238</v>
      </c>
      <c r="F12" s="26">
        <v>8692</v>
      </c>
      <c r="G12" s="26">
        <v>8893</v>
      </c>
      <c r="H12" s="26">
        <v>4854</v>
      </c>
      <c r="I12" s="26">
        <v>1914</v>
      </c>
      <c r="J12" s="26">
        <v>5427</v>
      </c>
      <c r="K12" s="26"/>
      <c r="L12" s="53" t="s">
        <v>27</v>
      </c>
      <c r="M12" s="53"/>
      <c r="N12" s="53"/>
      <c r="O12" s="53"/>
      <c r="P12" s="53"/>
      <c r="Q12" s="53"/>
      <c r="R12" s="53"/>
      <c r="S12" s="27"/>
      <c r="T12" s="7"/>
    </row>
    <row r="13" spans="1:45" ht="15" customHeight="1" x14ac:dyDescent="0.25">
      <c r="A13" s="1" t="s">
        <v>10</v>
      </c>
      <c r="B13" s="25">
        <v>5580</v>
      </c>
      <c r="C13" s="26">
        <v>7056</v>
      </c>
      <c r="D13" s="26">
        <v>8002</v>
      </c>
      <c r="E13" s="26">
        <v>9013</v>
      </c>
      <c r="F13" s="26">
        <v>8064</v>
      </c>
      <c r="G13" s="26">
        <v>8577</v>
      </c>
      <c r="H13" s="26">
        <v>4689</v>
      </c>
      <c r="I13" s="26">
        <v>1856</v>
      </c>
      <c r="J13" s="26"/>
      <c r="K13" s="26"/>
      <c r="L13" s="53"/>
      <c r="M13" s="53"/>
      <c r="N13" s="53"/>
      <c r="O13" s="53"/>
      <c r="P13" s="53"/>
      <c r="Q13" s="53"/>
      <c r="R13" s="53"/>
      <c r="S13" s="27"/>
      <c r="T13" s="7"/>
    </row>
    <row r="14" spans="1:45" ht="15" customHeight="1" x14ac:dyDescent="0.25">
      <c r="A14" s="1" t="s">
        <v>11</v>
      </c>
      <c r="B14" s="25">
        <v>5413</v>
      </c>
      <c r="C14" s="26">
        <v>6851</v>
      </c>
      <c r="D14" s="26">
        <v>7807</v>
      </c>
      <c r="E14" s="26">
        <v>8516</v>
      </c>
      <c r="F14" s="26">
        <v>7880</v>
      </c>
      <c r="G14" s="26">
        <v>8356</v>
      </c>
      <c r="H14" s="26">
        <v>4614</v>
      </c>
      <c r="I14" s="26"/>
      <c r="J14" s="26"/>
      <c r="K14" s="26"/>
      <c r="L14" s="53"/>
      <c r="M14" s="53"/>
      <c r="N14" s="53"/>
      <c r="O14" s="53"/>
      <c r="P14" s="53"/>
      <c r="Q14" s="53"/>
      <c r="R14" s="53"/>
      <c r="S14" s="27"/>
      <c r="T14" s="7"/>
    </row>
    <row r="15" spans="1:45" ht="15" customHeight="1" x14ac:dyDescent="0.25">
      <c r="A15" s="1" t="s">
        <v>12</v>
      </c>
      <c r="B15" s="25">
        <v>5266</v>
      </c>
      <c r="C15" s="26">
        <v>6682</v>
      </c>
      <c r="D15" s="26">
        <v>7402</v>
      </c>
      <c r="E15" s="26">
        <v>8357</v>
      </c>
      <c r="F15" s="26">
        <v>7731</v>
      </c>
      <c r="G15" s="26">
        <v>8156</v>
      </c>
      <c r="H15" s="26"/>
      <c r="I15" s="26"/>
      <c r="J15" s="26"/>
      <c r="K15" s="26"/>
      <c r="L15" s="53"/>
      <c r="M15" s="53"/>
      <c r="N15" s="53"/>
      <c r="O15" s="53"/>
      <c r="P15" s="53"/>
      <c r="Q15" s="53"/>
      <c r="R15" s="53"/>
      <c r="S15" s="27"/>
      <c r="T15" s="7"/>
    </row>
    <row r="16" spans="1:45" ht="15" customHeight="1" x14ac:dyDescent="0.25">
      <c r="A16" s="1" t="s">
        <v>13</v>
      </c>
      <c r="B16" s="25">
        <v>5147</v>
      </c>
      <c r="C16" s="26">
        <v>6406</v>
      </c>
      <c r="D16" s="26">
        <v>7245</v>
      </c>
      <c r="E16" s="26">
        <v>8202</v>
      </c>
      <c r="F16" s="26">
        <v>7546</v>
      </c>
      <c r="G16" s="26"/>
      <c r="H16" s="26"/>
      <c r="I16" s="26"/>
      <c r="J16" s="26"/>
      <c r="K16" s="26"/>
      <c r="L16" s="53"/>
      <c r="M16" s="53"/>
      <c r="N16" s="53"/>
      <c r="O16" s="53"/>
      <c r="P16" s="53"/>
      <c r="Q16" s="53"/>
      <c r="R16" s="53"/>
      <c r="S16" s="27"/>
      <c r="T16" s="7"/>
      <c r="X16" s="7"/>
    </row>
    <row r="17" spans="1:27" ht="15" customHeight="1" x14ac:dyDescent="0.25">
      <c r="A17" s="1" t="s">
        <v>14</v>
      </c>
      <c r="B17" s="25">
        <v>4950</v>
      </c>
      <c r="C17" s="26">
        <v>6271</v>
      </c>
      <c r="D17" s="26">
        <v>7108</v>
      </c>
      <c r="E17" s="26">
        <v>8034</v>
      </c>
      <c r="F17" s="26"/>
      <c r="G17" s="26"/>
      <c r="H17" s="26"/>
      <c r="I17" s="26"/>
      <c r="J17" s="26"/>
      <c r="K17" s="26"/>
      <c r="L17" s="53"/>
      <c r="M17" s="53"/>
      <c r="N17" s="53"/>
      <c r="O17" s="53"/>
      <c r="P17" s="53"/>
      <c r="Q17" s="53"/>
      <c r="R17" s="53"/>
      <c r="S17" s="27"/>
      <c r="T17" s="7"/>
    </row>
    <row r="18" spans="1:27" ht="15" customHeight="1" x14ac:dyDescent="0.25">
      <c r="A18" s="1" t="s">
        <v>15</v>
      </c>
      <c r="B18" s="25">
        <v>4862</v>
      </c>
      <c r="C18" s="26">
        <v>6166</v>
      </c>
      <c r="D18" s="26">
        <v>6972</v>
      </c>
      <c r="E18" s="26"/>
      <c r="F18" s="26"/>
      <c r="G18" s="26"/>
      <c r="H18" s="26"/>
      <c r="I18" s="26"/>
      <c r="J18" s="26"/>
      <c r="K18" s="26"/>
      <c r="L18" s="53"/>
      <c r="M18" s="53"/>
      <c r="N18" s="53"/>
      <c r="O18" s="53"/>
      <c r="P18" s="53"/>
      <c r="Q18" s="53"/>
      <c r="R18" s="53"/>
      <c r="S18" s="27"/>
      <c r="T18" s="7"/>
    </row>
    <row r="19" spans="1:27" ht="15" customHeight="1" x14ac:dyDescent="0.25">
      <c r="A19" s="1" t="s">
        <v>16</v>
      </c>
      <c r="B19" s="25">
        <v>4783</v>
      </c>
      <c r="C19" s="26">
        <v>6057</v>
      </c>
      <c r="D19" s="26"/>
      <c r="E19" s="26"/>
      <c r="F19" s="26"/>
      <c r="G19" s="26"/>
      <c r="H19" s="26"/>
      <c r="I19" s="26"/>
      <c r="J19" s="26"/>
      <c r="K19" s="26"/>
      <c r="L19" s="53"/>
      <c r="M19" s="53"/>
      <c r="N19" s="53"/>
      <c r="O19" s="53"/>
      <c r="P19" s="53"/>
      <c r="Q19" s="53"/>
      <c r="R19" s="53"/>
      <c r="S19" s="27"/>
      <c r="T19" s="7"/>
    </row>
    <row r="20" spans="1:27" ht="15.75" thickBot="1" x14ac:dyDescent="0.3">
      <c r="A20" s="1" t="s">
        <v>17</v>
      </c>
      <c r="B20" s="28">
        <v>4704</v>
      </c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  <c r="P20" s="29"/>
      <c r="Q20" s="29"/>
      <c r="R20" s="29"/>
      <c r="S20" s="30"/>
      <c r="T20" s="7"/>
      <c r="V20" s="3" t="s">
        <v>28</v>
      </c>
      <c r="W20" s="1" t="s">
        <v>25</v>
      </c>
      <c r="AA20" s="1"/>
    </row>
    <row r="21" spans="1:27" x14ac:dyDescent="0.25">
      <c r="A21" s="1" t="s">
        <v>0</v>
      </c>
      <c r="B21" s="4">
        <f t="shared" ref="B21:S33" si="0">(B2-B3)/B2</f>
        <v>4.9739172631323549E-3</v>
      </c>
      <c r="C21" s="5">
        <f t="shared" si="0"/>
        <v>4.2519529318698701E-3</v>
      </c>
      <c r="D21" s="5">
        <f t="shared" si="0"/>
        <v>2.6559208718747139E-3</v>
      </c>
      <c r="E21" s="5">
        <f t="shared" si="0"/>
        <v>4.9916805324459236E-4</v>
      </c>
      <c r="F21" s="5">
        <f t="shared" si="0"/>
        <v>7.6693651469961655E-4</v>
      </c>
      <c r="G21" s="5">
        <f t="shared" si="0"/>
        <v>7.0473292223912866E-3</v>
      </c>
      <c r="H21" s="5">
        <f t="shared" si="0"/>
        <v>9.2445471616351294E-3</v>
      </c>
      <c r="I21" s="5">
        <f t="shared" si="0"/>
        <v>3.7478705281090291E-3</v>
      </c>
      <c r="J21" s="5">
        <f t="shared" si="0"/>
        <v>1.0197578075207138E-3</v>
      </c>
      <c r="K21" s="5">
        <f t="shared" si="0"/>
        <v>7.6430686920798702E-3</v>
      </c>
      <c r="L21" s="5">
        <f t="shared" si="0"/>
        <v>3.8183694530443757E-3</v>
      </c>
      <c r="M21" s="5">
        <f t="shared" si="0"/>
        <v>7.4596935910804527E-3</v>
      </c>
      <c r="N21" s="5">
        <f t="shared" si="0"/>
        <v>3.630926954293037E-3</v>
      </c>
      <c r="O21" s="5">
        <f t="shared" si="0"/>
        <v>4.6399406087602077E-4</v>
      </c>
      <c r="P21" s="5">
        <f t="shared" si="0"/>
        <v>3.5104282894172174E-2</v>
      </c>
      <c r="Q21" s="5">
        <f t="shared" si="0"/>
        <v>2.276245106073022E-3</v>
      </c>
      <c r="R21" s="5">
        <f t="shared" si="0"/>
        <v>3.0195190337539094E-3</v>
      </c>
      <c r="S21" s="6">
        <f t="shared" si="0"/>
        <v>4.5582808769264165E-3</v>
      </c>
      <c r="U21" s="1" t="s">
        <v>0</v>
      </c>
      <c r="V21" s="8">
        <f>SUMPRODUCT(B2:S2,B21:S21)/SUM(B2:S2)</f>
        <v>5.9399791084384966E-3</v>
      </c>
      <c r="W21" s="8">
        <f>MEDIAN(B21:S21)</f>
        <v>3.7831199905767024E-3</v>
      </c>
      <c r="X21" s="31"/>
    </row>
    <row r="22" spans="1:27" x14ac:dyDescent="0.25">
      <c r="A22" s="1" t="s">
        <v>1</v>
      </c>
      <c r="B22" s="10">
        <f t="shared" si="0"/>
        <v>6.5837600585223113E-3</v>
      </c>
      <c r="C22" s="11">
        <f t="shared" si="0"/>
        <v>6.1569016881827211E-3</v>
      </c>
      <c r="D22" s="11">
        <f t="shared" si="0"/>
        <v>4.8668503213957761E-3</v>
      </c>
      <c r="E22" s="11">
        <f t="shared" si="0"/>
        <v>2.913267854170135E-3</v>
      </c>
      <c r="F22" s="11">
        <f t="shared" si="0"/>
        <v>2.6436977656489852E-3</v>
      </c>
      <c r="G22" s="11">
        <f t="shared" si="0"/>
        <v>3.9519316073876928E-3</v>
      </c>
      <c r="H22" s="11">
        <f t="shared" si="0"/>
        <v>1.4433590902463916E-2</v>
      </c>
      <c r="I22" s="11">
        <f t="shared" si="0"/>
        <v>4.1039671682626538E-3</v>
      </c>
      <c r="J22" s="11">
        <f t="shared" si="0"/>
        <v>4.2107949470460634E-3</v>
      </c>
      <c r="K22" s="11">
        <f t="shared" si="0"/>
        <v>1.1167805911235198E-2</v>
      </c>
      <c r="L22" s="11">
        <f t="shared" si="0"/>
        <v>4.0401947581062882E-3</v>
      </c>
      <c r="M22" s="11">
        <f t="shared" si="0"/>
        <v>5.8994666235655403E-3</v>
      </c>
      <c r="N22" s="11">
        <f t="shared" si="0"/>
        <v>5.8949624866023584E-3</v>
      </c>
      <c r="O22" s="11">
        <f t="shared" si="0"/>
        <v>3.8900752019311112E-2</v>
      </c>
      <c r="P22" s="11">
        <f t="shared" si="0"/>
        <v>8.2725493684397793E-3</v>
      </c>
      <c r="Q22" s="11">
        <f t="shared" si="0"/>
        <v>5.0191640810366856E-3</v>
      </c>
      <c r="R22" s="11">
        <f t="shared" si="0"/>
        <v>6.922660897782585E-3</v>
      </c>
      <c r="S22" s="12"/>
      <c r="U22" s="1" t="s">
        <v>1</v>
      </c>
      <c r="V22" s="13">
        <f>SUMPRODUCT(B3:R3,B22:R22)/SUM(B3:R3)</f>
        <v>8.0416584272625397E-3</v>
      </c>
      <c r="W22" s="13">
        <f t="shared" ref="W22:W38" si="1">MEDIAN(B22:S22)</f>
        <v>5.8949624866023584E-3</v>
      </c>
      <c r="X22" s="31"/>
    </row>
    <row r="23" spans="1:27" x14ac:dyDescent="0.25">
      <c r="A23" s="1" t="s">
        <v>2</v>
      </c>
      <c r="B23" s="10">
        <f t="shared" si="0"/>
        <v>1.4727540500736377E-2</v>
      </c>
      <c r="C23" s="11">
        <f t="shared" si="0"/>
        <v>1.2589928057553957E-2</v>
      </c>
      <c r="D23" s="11">
        <f t="shared" si="0"/>
        <v>3.1373996493494509E-3</v>
      </c>
      <c r="E23" s="11">
        <f t="shared" si="0"/>
        <v>9.4331747224309214E-3</v>
      </c>
      <c r="F23" s="11">
        <f t="shared" si="0"/>
        <v>5.8999572466866181E-3</v>
      </c>
      <c r="G23" s="11">
        <f t="shared" si="0"/>
        <v>1.7651821862348177E-2</v>
      </c>
      <c r="H23" s="11">
        <f t="shared" si="0"/>
        <v>9.9112426035502955E-3</v>
      </c>
      <c r="I23" s="11">
        <f t="shared" si="0"/>
        <v>1.098901098901099E-2</v>
      </c>
      <c r="J23" s="11">
        <f t="shared" si="0"/>
        <v>9.4823167606355712E-3</v>
      </c>
      <c r="K23" s="11">
        <f t="shared" si="0"/>
        <v>1.6940901567520202E-2</v>
      </c>
      <c r="L23" s="11">
        <f t="shared" si="0"/>
        <v>4.9927189515290198E-3</v>
      </c>
      <c r="M23" s="11">
        <f t="shared" si="0"/>
        <v>1.2275424762214455E-2</v>
      </c>
      <c r="N23" s="11">
        <f t="shared" si="0"/>
        <v>5.1967654986522914E-2</v>
      </c>
      <c r="O23" s="11">
        <f t="shared" si="0"/>
        <v>2.2604327666151468E-2</v>
      </c>
      <c r="P23" s="11">
        <f t="shared" si="0"/>
        <v>1.6414028163960894E-2</v>
      </c>
      <c r="Q23" s="11">
        <f t="shared" si="0"/>
        <v>9.4469412088416024E-3</v>
      </c>
      <c r="R23" s="11"/>
      <c r="S23" s="12"/>
      <c r="U23" s="1" t="s">
        <v>2</v>
      </c>
      <c r="V23" s="13">
        <f>SUMPRODUCT(B4:Q4,B23:Q23)/SUM(B4:Q4)</f>
        <v>1.4249350848693384E-2</v>
      </c>
      <c r="W23" s="13">
        <f t="shared" si="1"/>
        <v>1.1632217875612721E-2</v>
      </c>
      <c r="X23" s="31"/>
    </row>
    <row r="24" spans="1:27" x14ac:dyDescent="0.25">
      <c r="A24" s="1" t="s">
        <v>3</v>
      </c>
      <c r="B24" s="10">
        <f t="shared" si="0"/>
        <v>2.8774289985052316E-2</v>
      </c>
      <c r="C24" s="11">
        <f t="shared" si="0"/>
        <v>1.8923294879579031E-2</v>
      </c>
      <c r="D24" s="11">
        <f t="shared" si="0"/>
        <v>1.9994445987225769E-2</v>
      </c>
      <c r="E24" s="11">
        <f t="shared" si="0"/>
        <v>1.3399629192651273E-2</v>
      </c>
      <c r="F24" s="11">
        <f t="shared" si="0"/>
        <v>2.1589540684672285E-2</v>
      </c>
      <c r="G24" s="11">
        <f t="shared" si="0"/>
        <v>2.1018793273986151E-2</v>
      </c>
      <c r="H24" s="11">
        <f t="shared" si="0"/>
        <v>1.2550425818018825E-2</v>
      </c>
      <c r="I24" s="11">
        <f t="shared" si="0"/>
        <v>2.5347222222222222E-2</v>
      </c>
      <c r="J24" s="11">
        <f t="shared" si="0"/>
        <v>1.4877102199223804E-2</v>
      </c>
      <c r="K24" s="11">
        <f t="shared" si="0"/>
        <v>2.1392492819649399E-2</v>
      </c>
      <c r="L24" s="11">
        <f t="shared" si="0"/>
        <v>1.7353125653355634E-2</v>
      </c>
      <c r="M24" s="11">
        <f t="shared" si="0"/>
        <v>5.94238683127572E-2</v>
      </c>
      <c r="N24" s="11">
        <f t="shared" si="0"/>
        <v>2.9455248493119528E-2</v>
      </c>
      <c r="O24" s="11">
        <f t="shared" si="0"/>
        <v>1.8877248468076695E-2</v>
      </c>
      <c r="P24" s="11">
        <f t="shared" si="0"/>
        <v>1.896771840233449E-2</v>
      </c>
      <c r="Q24" s="11"/>
      <c r="R24" s="11"/>
      <c r="S24" s="12"/>
      <c r="U24" s="1" t="s">
        <v>3</v>
      </c>
      <c r="V24" s="13">
        <f>SUMPRODUCT(B5:P5,B24:P24)/SUM(B5:P5)</f>
        <v>2.3254029163468918E-2</v>
      </c>
      <c r="W24" s="13">
        <f t="shared" si="1"/>
        <v>1.9994445987225769E-2</v>
      </c>
      <c r="X24" s="31"/>
    </row>
    <row r="25" spans="1:27" x14ac:dyDescent="0.25">
      <c r="A25" s="1" t="s">
        <v>4</v>
      </c>
      <c r="B25" s="10">
        <f t="shared" si="0"/>
        <v>3.0396306271642939E-2</v>
      </c>
      <c r="C25" s="11">
        <f t="shared" si="0"/>
        <v>2.0835482207323362E-2</v>
      </c>
      <c r="D25" s="11">
        <f t="shared" si="0"/>
        <v>1.4168319637291017E-2</v>
      </c>
      <c r="E25" s="11">
        <f t="shared" si="0"/>
        <v>1.3581617835483045E-2</v>
      </c>
      <c r="F25" s="11">
        <f t="shared" si="0"/>
        <v>2.6021978021978021E-2</v>
      </c>
      <c r="G25" s="11">
        <f t="shared" si="0"/>
        <v>2.458533299654795E-2</v>
      </c>
      <c r="H25" s="11">
        <f t="shared" si="0"/>
        <v>2.5419881979119381E-2</v>
      </c>
      <c r="I25" s="11">
        <f t="shared" si="0"/>
        <v>3.5981474884218025E-2</v>
      </c>
      <c r="J25" s="11">
        <f t="shared" si="0"/>
        <v>2.7971109652002626E-2</v>
      </c>
      <c r="K25" s="11">
        <f t="shared" si="0"/>
        <v>3.1474547110616334E-2</v>
      </c>
      <c r="L25" s="11">
        <f t="shared" si="0"/>
        <v>6.3510638297872346E-2</v>
      </c>
      <c r="M25" s="11">
        <f t="shared" si="0"/>
        <v>2.2663633181659083E-2</v>
      </c>
      <c r="N25" s="11">
        <f t="shared" si="0"/>
        <v>3.2224044996484652E-2</v>
      </c>
      <c r="O25" s="11">
        <f t="shared" si="0"/>
        <v>2.9918404351767906E-2</v>
      </c>
      <c r="P25" s="11"/>
      <c r="Q25" s="11"/>
      <c r="R25" s="11"/>
      <c r="S25" s="12"/>
      <c r="U25" s="1" t="s">
        <v>4</v>
      </c>
      <c r="V25" s="13">
        <f>SUMPRODUCT(B6:O6,B25:O25)/SUM(B6:O6)</f>
        <v>2.7522651831103615E-2</v>
      </c>
      <c r="W25" s="13">
        <f t="shared" si="1"/>
        <v>2.6996543836990322E-2</v>
      </c>
      <c r="X25" s="31"/>
    </row>
    <row r="26" spans="1:27" x14ac:dyDescent="0.25">
      <c r="A26" s="1" t="s">
        <v>5</v>
      </c>
      <c r="B26" s="10">
        <f t="shared" si="0"/>
        <v>3.9285714285714285E-2</v>
      </c>
      <c r="C26" s="11">
        <f t="shared" si="0"/>
        <v>3.9608132308016436E-2</v>
      </c>
      <c r="D26" s="11">
        <f t="shared" si="0"/>
        <v>3.6792181661396951E-2</v>
      </c>
      <c r="E26" s="11">
        <f t="shared" si="0"/>
        <v>2.5199168687218564E-2</v>
      </c>
      <c r="F26" s="11">
        <f t="shared" si="0"/>
        <v>3.3577037638776064E-2</v>
      </c>
      <c r="G26" s="11">
        <f t="shared" si="0"/>
        <v>3.1419939577039278E-2</v>
      </c>
      <c r="H26" s="11">
        <f t="shared" si="0"/>
        <v>3.3845676137245768E-2</v>
      </c>
      <c r="I26" s="11">
        <f t="shared" si="0"/>
        <v>3.5476718403547672E-2</v>
      </c>
      <c r="J26" s="11">
        <f t="shared" si="0"/>
        <v>3.431504998649014E-2</v>
      </c>
      <c r="K26" s="11">
        <f t="shared" si="0"/>
        <v>7.7533960292580986E-2</v>
      </c>
      <c r="L26" s="11">
        <f t="shared" si="0"/>
        <v>4.1463137566738612E-2</v>
      </c>
      <c r="M26" s="11">
        <f t="shared" si="0"/>
        <v>3.0530933834721104E-2</v>
      </c>
      <c r="N26" s="11">
        <f t="shared" si="0"/>
        <v>4.6857973120232474E-2</v>
      </c>
      <c r="O26" s="11"/>
      <c r="P26" s="11"/>
      <c r="Q26" s="11"/>
      <c r="R26" s="11"/>
      <c r="S26" s="12"/>
      <c r="U26" s="1" t="s">
        <v>5</v>
      </c>
      <c r="V26" s="13">
        <f>SUMPRODUCT(B7:N7,B26:N26)/SUM(B7:N7)</f>
        <v>3.8663702478199426E-2</v>
      </c>
      <c r="W26" s="13">
        <f t="shared" si="1"/>
        <v>3.5476718403547672E-2</v>
      </c>
      <c r="X26" s="31"/>
    </row>
    <row r="27" spans="1:27" x14ac:dyDescent="0.25">
      <c r="A27" s="1" t="s">
        <v>6</v>
      </c>
      <c r="B27" s="10">
        <f t="shared" si="0"/>
        <v>6.1544816191656339E-2</v>
      </c>
      <c r="C27" s="11">
        <f t="shared" si="0"/>
        <v>7.4585938356915654E-2</v>
      </c>
      <c r="D27" s="11">
        <f t="shared" si="0"/>
        <v>6.1971550780861431E-2</v>
      </c>
      <c r="E27" s="11">
        <f t="shared" si="0"/>
        <v>7.035622279470552E-2</v>
      </c>
      <c r="F27" s="11">
        <f t="shared" si="0"/>
        <v>5.8840011207621182E-2</v>
      </c>
      <c r="G27" s="11">
        <f t="shared" si="0"/>
        <v>5.3560288744318688E-2</v>
      </c>
      <c r="H27" s="11">
        <f t="shared" si="0"/>
        <v>5.6725052225614657E-2</v>
      </c>
      <c r="I27" s="11">
        <f t="shared" si="0"/>
        <v>7.3563218390804597E-2</v>
      </c>
      <c r="J27" s="11">
        <f t="shared" si="0"/>
        <v>0.11793508673754896</v>
      </c>
      <c r="K27" s="11">
        <f t="shared" si="0"/>
        <v>6.5473493429995464E-2</v>
      </c>
      <c r="L27" s="11">
        <f t="shared" si="0"/>
        <v>7.2410523820810618E-2</v>
      </c>
      <c r="M27" s="11">
        <f t="shared" si="0"/>
        <v>6.0121906169190983E-2</v>
      </c>
      <c r="N27" s="11"/>
      <c r="O27" s="11"/>
      <c r="P27" s="11"/>
      <c r="Q27" s="11"/>
      <c r="R27" s="11"/>
      <c r="S27" s="12"/>
      <c r="U27" s="1" t="s">
        <v>6</v>
      </c>
      <c r="V27" s="13">
        <f>SUMPRODUCT(B8:M8,B27:M27)/SUM(B8:M8)</f>
        <v>6.7516611535976392E-2</v>
      </c>
      <c r="W27" s="13">
        <f t="shared" si="1"/>
        <v>6.3722522105428447E-2</v>
      </c>
      <c r="X27" s="31"/>
    </row>
    <row r="28" spans="1:27" x14ac:dyDescent="0.25">
      <c r="A28" s="1" t="s">
        <v>7</v>
      </c>
      <c r="B28" s="10">
        <f t="shared" si="0"/>
        <v>7.3503521126760563E-2</v>
      </c>
      <c r="C28" s="11">
        <f t="shared" si="0"/>
        <v>6.6137252577930544E-2</v>
      </c>
      <c r="D28" s="11">
        <f t="shared" si="0"/>
        <v>6.7232237539766704E-2</v>
      </c>
      <c r="E28" s="11">
        <f t="shared" si="0"/>
        <v>5.3129479216435738E-2</v>
      </c>
      <c r="F28" s="11">
        <f t="shared" si="0"/>
        <v>7.1350600377096354E-2</v>
      </c>
      <c r="G28" s="11">
        <f t="shared" si="0"/>
        <v>6.4124293785310732E-2</v>
      </c>
      <c r="H28" s="11">
        <f t="shared" si="0"/>
        <v>7.3594548551959113E-2</v>
      </c>
      <c r="I28" s="11">
        <f t="shared" si="0"/>
        <v>0.14681555004135649</v>
      </c>
      <c r="J28" s="11">
        <f t="shared" si="0"/>
        <v>6.6931007137192702E-2</v>
      </c>
      <c r="K28" s="11">
        <f t="shared" si="0"/>
        <v>8.2303030303030308E-2</v>
      </c>
      <c r="L28" s="11">
        <f t="shared" si="0"/>
        <v>7.4485754439759799E-2</v>
      </c>
      <c r="M28" s="11"/>
      <c r="N28" s="11"/>
      <c r="O28" s="11"/>
      <c r="P28" s="11"/>
      <c r="Q28" s="11"/>
      <c r="R28" s="11"/>
      <c r="S28" s="12"/>
      <c r="U28" s="1" t="s">
        <v>7</v>
      </c>
      <c r="V28" s="13">
        <f>SUMPRODUCT(B9:L9,B28:L28)/SUM(B9:L9)</f>
        <v>7.0739178177194703E-2</v>
      </c>
      <c r="W28" s="13">
        <f t="shared" si="1"/>
        <v>7.1350600377096354E-2</v>
      </c>
      <c r="X28" s="31"/>
    </row>
    <row r="29" spans="1:27" ht="15" customHeight="1" x14ac:dyDescent="0.25">
      <c r="A29" s="1" t="s">
        <v>8</v>
      </c>
      <c r="B29" s="10">
        <f t="shared" si="0"/>
        <v>4.5130641330166268E-2</v>
      </c>
      <c r="C29" s="11">
        <f t="shared" si="0"/>
        <v>4.1629648432542202E-2</v>
      </c>
      <c r="D29" s="11">
        <f t="shared" si="0"/>
        <v>3.8085493406093678E-2</v>
      </c>
      <c r="E29" s="11">
        <f t="shared" si="0"/>
        <v>3.9156322535069128E-2</v>
      </c>
      <c r="F29" s="11">
        <f t="shared" si="0"/>
        <v>3.8149177174609958E-2</v>
      </c>
      <c r="G29" s="11">
        <f t="shared" si="0"/>
        <v>4.6584163396719995E-2</v>
      </c>
      <c r="H29" s="11">
        <f t="shared" si="0"/>
        <v>7.5763148216255974E-2</v>
      </c>
      <c r="I29" s="11">
        <f t="shared" si="0"/>
        <v>4.1686863790596218E-2</v>
      </c>
      <c r="J29" s="11">
        <f t="shared" si="0"/>
        <v>4.5045045045045043E-2</v>
      </c>
      <c r="K29" s="11">
        <f t="shared" si="0"/>
        <v>3.9492801479329022E-2</v>
      </c>
      <c r="L29" s="11"/>
      <c r="M29" s="11"/>
      <c r="N29" s="11"/>
      <c r="O29" s="11"/>
      <c r="P29" s="11"/>
      <c r="Q29" s="11"/>
      <c r="R29" s="11"/>
      <c r="S29" s="12"/>
      <c r="U29" s="1" t="s">
        <v>8</v>
      </c>
      <c r="V29" s="13">
        <f>SUMPRODUCT(B10:K10,B29:K29)/SUM(B10:K10)</f>
        <v>4.3991196292600239E-2</v>
      </c>
      <c r="W29" s="13">
        <f t="shared" si="1"/>
        <v>4.165825611156921E-2</v>
      </c>
      <c r="X29" s="31"/>
    </row>
    <row r="30" spans="1:27" ht="15" customHeight="1" x14ac:dyDescent="0.25">
      <c r="A30" s="1" t="s">
        <v>9</v>
      </c>
      <c r="B30" s="10">
        <f t="shared" si="0"/>
        <v>4.1956882255389717E-2</v>
      </c>
      <c r="C30" s="11">
        <f t="shared" si="0"/>
        <v>3.827307641372004E-2</v>
      </c>
      <c r="D30" s="11">
        <f t="shared" si="0"/>
        <v>3.2265689634794939E-2</v>
      </c>
      <c r="E30" s="11">
        <f t="shared" si="0"/>
        <v>2.9723768511710956E-2</v>
      </c>
      <c r="F30" s="11">
        <f t="shared" si="0"/>
        <v>3.4329518942339737E-2</v>
      </c>
      <c r="G30" s="11">
        <f t="shared" si="0"/>
        <v>6.1523849725622623E-2</v>
      </c>
      <c r="H30" s="11">
        <f t="shared" si="0"/>
        <v>3.4222045364106647E-2</v>
      </c>
      <c r="I30" s="11">
        <f t="shared" si="0"/>
        <v>3.1866464339908952E-2</v>
      </c>
      <c r="J30" s="11">
        <f t="shared" si="0"/>
        <v>3.3997864008543967E-2</v>
      </c>
      <c r="K30" s="11"/>
      <c r="L30" s="54" t="s">
        <v>22</v>
      </c>
      <c r="M30" s="54"/>
      <c r="N30" s="54"/>
      <c r="O30" s="54"/>
      <c r="P30" s="54"/>
      <c r="Q30" s="54"/>
      <c r="R30" s="54"/>
      <c r="S30" s="12"/>
      <c r="U30" s="1" t="s">
        <v>9</v>
      </c>
      <c r="V30" s="13">
        <f>SUMPRODUCT(B11:J11,B30:J30)/SUM(B11:J11)</f>
        <v>3.8556677997478493E-2</v>
      </c>
      <c r="W30" s="13">
        <f t="shared" si="1"/>
        <v>3.4222045364106647E-2</v>
      </c>
      <c r="X30" s="31"/>
    </row>
    <row r="31" spans="1:27" ht="15" customHeight="1" x14ac:dyDescent="0.25">
      <c r="A31" s="1" t="s">
        <v>10</v>
      </c>
      <c r="B31" s="10">
        <f t="shared" si="0"/>
        <v>3.4100744330967631E-2</v>
      </c>
      <c r="C31" s="11">
        <f t="shared" si="0"/>
        <v>2.8366841090608649E-2</v>
      </c>
      <c r="D31" s="11">
        <f t="shared" si="0"/>
        <v>2.2716170004885197E-2</v>
      </c>
      <c r="E31" s="11">
        <f t="shared" si="0"/>
        <v>2.4355921195063867E-2</v>
      </c>
      <c r="F31" s="11">
        <f t="shared" si="0"/>
        <v>7.2250345144960884E-2</v>
      </c>
      <c r="G31" s="11">
        <f t="shared" si="0"/>
        <v>3.5533565725851791E-2</v>
      </c>
      <c r="H31" s="11">
        <f t="shared" si="0"/>
        <v>3.3992583436341164E-2</v>
      </c>
      <c r="I31" s="11">
        <f t="shared" si="0"/>
        <v>3.0303030303030304E-2</v>
      </c>
      <c r="J31" s="11"/>
      <c r="K31" s="11"/>
      <c r="L31" s="54"/>
      <c r="M31" s="54"/>
      <c r="N31" s="54"/>
      <c r="O31" s="54"/>
      <c r="P31" s="54"/>
      <c r="Q31" s="54"/>
      <c r="R31" s="54"/>
      <c r="S31" s="12"/>
      <c r="U31" s="1" t="s">
        <v>10</v>
      </c>
      <c r="V31" s="13">
        <f>SUMPRODUCT(B12:I12,B31:I31)/SUM(B12:I12)</f>
        <v>3.6137764967711337E-2</v>
      </c>
      <c r="W31" s="13">
        <f t="shared" si="1"/>
        <v>3.2147806869685734E-2</v>
      </c>
      <c r="X31" s="31"/>
    </row>
    <row r="32" spans="1:27" ht="15" customHeight="1" x14ac:dyDescent="0.25">
      <c r="A32" s="1" t="s">
        <v>11</v>
      </c>
      <c r="B32" s="10">
        <f t="shared" si="0"/>
        <v>2.9928315412186379E-2</v>
      </c>
      <c r="C32" s="11">
        <f t="shared" si="0"/>
        <v>2.905328798185941E-2</v>
      </c>
      <c r="D32" s="11">
        <f t="shared" si="0"/>
        <v>2.4368907773056735E-2</v>
      </c>
      <c r="E32" s="11">
        <f t="shared" si="0"/>
        <v>5.514257184067458E-2</v>
      </c>
      <c r="F32" s="11">
        <f t="shared" si="0"/>
        <v>2.2817460317460316E-2</v>
      </c>
      <c r="G32" s="11">
        <f t="shared" si="0"/>
        <v>2.5766585053048852E-2</v>
      </c>
      <c r="H32" s="11">
        <f t="shared" si="0"/>
        <v>1.599488163787588E-2</v>
      </c>
      <c r="I32" s="11"/>
      <c r="J32" s="11"/>
      <c r="K32" s="11"/>
      <c r="L32" s="54"/>
      <c r="M32" s="54"/>
      <c r="N32" s="54"/>
      <c r="O32" s="54"/>
      <c r="P32" s="54"/>
      <c r="Q32" s="54"/>
      <c r="R32" s="54"/>
      <c r="S32" s="12"/>
      <c r="U32" s="1" t="s">
        <v>11</v>
      </c>
      <c r="V32" s="13">
        <f>SUMPRODUCT(B13:H13,B32:H32)/SUM(B13:H13)</f>
        <v>3.0285792746317257E-2</v>
      </c>
      <c r="W32" s="13">
        <f t="shared" si="1"/>
        <v>2.5766585053048852E-2</v>
      </c>
      <c r="X32" s="31"/>
    </row>
    <row r="33" spans="1:29" ht="15" customHeight="1" x14ac:dyDescent="0.25">
      <c r="A33" s="1" t="s">
        <v>12</v>
      </c>
      <c r="B33" s="10">
        <f t="shared" si="0"/>
        <v>2.7156844633290229E-2</v>
      </c>
      <c r="C33" s="11">
        <f t="shared" si="0"/>
        <v>2.4667931688804556E-2</v>
      </c>
      <c r="D33" s="11">
        <f t="shared" si="0"/>
        <v>5.1876521070833868E-2</v>
      </c>
      <c r="E33" s="11">
        <f t="shared" si="0"/>
        <v>1.8670737435415689E-2</v>
      </c>
      <c r="F33" s="11">
        <f t="shared" si="0"/>
        <v>1.8908629441624365E-2</v>
      </c>
      <c r="G33" s="11">
        <f t="shared" si="0"/>
        <v>2.3934897079942556E-2</v>
      </c>
      <c r="H33" s="11"/>
      <c r="I33" s="11"/>
      <c r="J33" s="11"/>
      <c r="K33" s="11"/>
      <c r="L33" s="54"/>
      <c r="M33" s="54"/>
      <c r="N33" s="54"/>
      <c r="O33" s="54"/>
      <c r="P33" s="54"/>
      <c r="Q33" s="54"/>
      <c r="R33" s="54"/>
      <c r="S33" s="12"/>
      <c r="U33" s="1" t="s">
        <v>12</v>
      </c>
      <c r="V33" s="13">
        <f>SUMPRODUCT(B14:G14,B33:G33)/SUM(B14:G14)</f>
        <v>2.7418959016576313E-2</v>
      </c>
      <c r="W33" s="13">
        <f t="shared" si="1"/>
        <v>2.4301414384373554E-2</v>
      </c>
      <c r="X33" s="31"/>
    </row>
    <row r="34" spans="1:29" ht="15" customHeight="1" x14ac:dyDescent="0.25">
      <c r="A34" s="1" t="s">
        <v>13</v>
      </c>
      <c r="B34" s="10">
        <f>(B15-B16)/B15</f>
        <v>2.2597797189517661E-2</v>
      </c>
      <c r="C34" s="11">
        <f>(C15-C16)/C15</f>
        <v>4.1304998503442082E-2</v>
      </c>
      <c r="D34" s="11">
        <f>(D15-D16)/D15</f>
        <v>2.1210483653066738E-2</v>
      </c>
      <c r="E34" s="11">
        <f>(E15-E16)/E15</f>
        <v>1.8547325595309323E-2</v>
      </c>
      <c r="F34" s="11">
        <f>(F15-F16)/F15</f>
        <v>2.3929633941275386E-2</v>
      </c>
      <c r="G34" s="11"/>
      <c r="H34" s="11"/>
      <c r="I34" s="11"/>
      <c r="J34" s="11"/>
      <c r="K34" s="11"/>
      <c r="L34" s="54"/>
      <c r="M34" s="54"/>
      <c r="N34" s="54"/>
      <c r="O34" s="54"/>
      <c r="P34" s="54"/>
      <c r="Q34" s="54"/>
      <c r="R34" s="54"/>
      <c r="S34" s="12"/>
      <c r="U34" s="1" t="s">
        <v>13</v>
      </c>
      <c r="V34" s="13">
        <f>SUMPRODUCT(B15:F15,B34:F34)/SUM(B15:F15)</f>
        <v>2.5170720695298833E-2</v>
      </c>
      <c r="W34" s="13">
        <f t="shared" si="1"/>
        <v>2.2597797189517661E-2</v>
      </c>
      <c r="X34" s="31"/>
    </row>
    <row r="35" spans="1:29" ht="15" customHeight="1" x14ac:dyDescent="0.25">
      <c r="A35" s="1" t="s">
        <v>14</v>
      </c>
      <c r="B35" s="10">
        <f>(B16-B17)/B16</f>
        <v>3.8274723139693025E-2</v>
      </c>
      <c r="C35" s="11">
        <f>(C16-C17)/C16</f>
        <v>2.1073993131439275E-2</v>
      </c>
      <c r="D35" s="11">
        <f>(D16-D17)/D16</f>
        <v>1.8909592822636302E-2</v>
      </c>
      <c r="E35" s="11">
        <f>(E16-E17)/E16</f>
        <v>2.0482809070958303E-2</v>
      </c>
      <c r="F35" s="11"/>
      <c r="G35" s="11"/>
      <c r="H35" s="11"/>
      <c r="I35" s="11"/>
      <c r="J35" s="11"/>
      <c r="K35" s="11"/>
      <c r="L35" s="54"/>
      <c r="M35" s="54"/>
      <c r="N35" s="54"/>
      <c r="O35" s="54"/>
      <c r="P35" s="54"/>
      <c r="Q35" s="54"/>
      <c r="R35" s="54"/>
      <c r="S35" s="12"/>
      <c r="U35" s="1" t="s">
        <v>14</v>
      </c>
      <c r="V35" s="13">
        <f>SUMPRODUCT(B16:E16,B35:E35)/SUM(B16:E16)</f>
        <v>2.3592592592592592E-2</v>
      </c>
      <c r="W35" s="13">
        <f t="shared" si="1"/>
        <v>2.0778401101198787E-2</v>
      </c>
      <c r="X35" s="31"/>
    </row>
    <row r="36" spans="1:29" ht="15" customHeight="1" x14ac:dyDescent="0.25">
      <c r="A36" s="1" t="s">
        <v>15</v>
      </c>
      <c r="B36" s="10">
        <f>(B17-B18)/B17</f>
        <v>1.7777777777777778E-2</v>
      </c>
      <c r="C36" s="11">
        <f>(C17-C18)/C17</f>
        <v>1.6743741030138735E-2</v>
      </c>
      <c r="D36" s="11">
        <f>(D17-D18)/D17</f>
        <v>1.9133370849746763E-2</v>
      </c>
      <c r="E36" s="11"/>
      <c r="F36" s="11"/>
      <c r="G36" s="11"/>
      <c r="H36" s="11"/>
      <c r="I36" s="11"/>
      <c r="J36" s="11"/>
      <c r="K36" s="11"/>
      <c r="L36" s="54"/>
      <c r="M36" s="54"/>
      <c r="N36" s="54"/>
      <c r="O36" s="54"/>
      <c r="P36" s="54"/>
      <c r="Q36" s="54"/>
      <c r="R36" s="54"/>
      <c r="S36" s="12"/>
      <c r="U36" s="1" t="s">
        <v>15</v>
      </c>
      <c r="V36" s="13">
        <f>SUMPRODUCT(B17:D17,B36:D36)/SUM(B17:D17)</f>
        <v>1.7949697201156637E-2</v>
      </c>
      <c r="W36" s="13">
        <f t="shared" si="1"/>
        <v>1.7777777777777778E-2</v>
      </c>
      <c r="X36" s="31"/>
    </row>
    <row r="37" spans="1:29" ht="15" customHeight="1" x14ac:dyDescent="0.25">
      <c r="A37" s="1" t="s">
        <v>16</v>
      </c>
      <c r="B37" s="10">
        <f>(B18-B19)/B18</f>
        <v>1.6248457424928014E-2</v>
      </c>
      <c r="C37" s="11">
        <f>(C18-C19)/C18</f>
        <v>1.7677586766136878E-2</v>
      </c>
      <c r="D37" s="11"/>
      <c r="E37" s="11"/>
      <c r="F37" s="11"/>
      <c r="G37" s="11"/>
      <c r="H37" s="11"/>
      <c r="I37" s="11"/>
      <c r="J37" s="11"/>
      <c r="K37" s="11"/>
      <c r="L37" s="54"/>
      <c r="M37" s="54"/>
      <c r="N37" s="54"/>
      <c r="O37" s="54"/>
      <c r="P37" s="54"/>
      <c r="Q37" s="54"/>
      <c r="R37" s="54"/>
      <c r="S37" s="12"/>
      <c r="U37" s="1" t="s">
        <v>16</v>
      </c>
      <c r="V37" s="13">
        <f>SUMPRODUCT(B18:C18,B37:C37)/SUM(B18:C18)</f>
        <v>1.7047515415306493E-2</v>
      </c>
      <c r="W37" s="13">
        <f t="shared" si="1"/>
        <v>1.6963022095532444E-2</v>
      </c>
      <c r="X37" s="31"/>
    </row>
    <row r="38" spans="1:29" ht="15.75" thickBot="1" x14ac:dyDescent="0.3">
      <c r="A38" s="1" t="s">
        <v>17</v>
      </c>
      <c r="B38" s="14">
        <f>(B19-B20)/B19</f>
        <v>1.6516830441145724E-2</v>
      </c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6"/>
      <c r="U38" s="1" t="s">
        <v>17</v>
      </c>
      <c r="V38" s="17">
        <f>SUMPRODUCT(B19,B38)/SUM(B19)</f>
        <v>1.6516830441145724E-2</v>
      </c>
      <c r="W38" s="17">
        <f t="shared" si="1"/>
        <v>1.6516830441145724E-2</v>
      </c>
      <c r="X38" s="31"/>
    </row>
    <row r="39" spans="1:29" x14ac:dyDescent="0.25">
      <c r="U39" s="1" t="s">
        <v>18</v>
      </c>
      <c r="V39" s="33">
        <f>(B17*B36+C17*C36+D17*D36+B18*B37+C18*C37+B19*B38)/(SUM(B17:D17,B18:C18,B19))</f>
        <v>1.7457527826596368E-2</v>
      </c>
      <c r="W39" s="34">
        <f>MEDIAN(B36,C36,D36,B37,C37,B38)</f>
        <v>1.7210663898137808E-2</v>
      </c>
      <c r="X39" s="31"/>
    </row>
    <row r="40" spans="1:29" x14ac:dyDescent="0.25">
      <c r="U40" s="1"/>
      <c r="V40" s="33"/>
      <c r="W40" s="34"/>
      <c r="X40" s="31"/>
    </row>
    <row r="41" spans="1:29" ht="18.75" x14ac:dyDescent="0.3">
      <c r="Q41" s="48" t="s">
        <v>32</v>
      </c>
      <c r="U41" s="48" t="s">
        <v>31</v>
      </c>
      <c r="W41" s="34"/>
      <c r="X41" s="31"/>
    </row>
    <row r="42" spans="1:29" x14ac:dyDescent="0.25">
      <c r="Q42" s="1" t="s">
        <v>24</v>
      </c>
      <c r="R42" s="1" t="s">
        <v>23</v>
      </c>
      <c r="S42" s="1" t="s">
        <v>30</v>
      </c>
      <c r="V42" s="35"/>
      <c r="W42" s="31"/>
      <c r="AC42" s="1"/>
    </row>
    <row r="43" spans="1:29" x14ac:dyDescent="0.25">
      <c r="Q43" s="9">
        <v>0</v>
      </c>
      <c r="R43" s="36">
        <v>1</v>
      </c>
      <c r="S43" s="36">
        <v>1</v>
      </c>
      <c r="V43" s="36">
        <v>1</v>
      </c>
      <c r="W43" s="36">
        <v>1</v>
      </c>
      <c r="AC43" s="36"/>
    </row>
    <row r="44" spans="1:29" x14ac:dyDescent="0.25">
      <c r="Q44" s="9">
        <v>1</v>
      </c>
      <c r="R44" s="55">
        <f t="shared" ref="R44:R61" si="2">R43*(1-W21)</f>
        <v>0.99621688000942332</v>
      </c>
      <c r="S44" s="37">
        <f t="shared" ref="S44:S107" si="3">S43*(1-$W$67)</f>
        <v>0.97977418321294152</v>
      </c>
      <c r="U44" s="1" t="s">
        <v>0</v>
      </c>
      <c r="V44" s="37">
        <f t="shared" ref="V44:V61" si="4">V43*(1-V21)</f>
        <v>0.99406002089156154</v>
      </c>
      <c r="W44" s="37">
        <f t="shared" ref="W44:W61" si="5">W43*(1-W21)</f>
        <v>0.99621688000942332</v>
      </c>
      <c r="AC44" s="38"/>
    </row>
    <row r="45" spans="1:29" x14ac:dyDescent="0.25">
      <c r="Q45" s="9">
        <v>2</v>
      </c>
      <c r="R45" s="56">
        <f t="shared" si="2"/>
        <v>0.99034421887324775</v>
      </c>
      <c r="S45" s="39">
        <f t="shared" si="3"/>
        <v>0.95995745009058664</v>
      </c>
      <c r="U45" s="1" t="s">
        <v>1</v>
      </c>
      <c r="V45" s="39">
        <f t="shared" si="4"/>
        <v>0.98606612974735408</v>
      </c>
      <c r="W45" s="39">
        <f t="shared" si="5"/>
        <v>0.99034421887324775</v>
      </c>
      <c r="AC45" s="38"/>
    </row>
    <row r="46" spans="1:29" x14ac:dyDescent="0.25">
      <c r="Q46" s="9">
        <v>3</v>
      </c>
      <c r="R46" s="56">
        <f t="shared" si="2"/>
        <v>0.9788243191474606</v>
      </c>
      <c r="S46" s="39">
        <f t="shared" si="3"/>
        <v>0.94054152658168255</v>
      </c>
      <c r="U46" s="1" t="s">
        <v>2</v>
      </c>
      <c r="V46" s="39">
        <f t="shared" si="4"/>
        <v>0.97201532750457087</v>
      </c>
      <c r="W46" s="39">
        <f t="shared" si="5"/>
        <v>0.9788243191474606</v>
      </c>
      <c r="AC46" s="38"/>
    </row>
    <row r="47" spans="1:29" x14ac:dyDescent="0.25">
      <c r="Q47" s="9">
        <v>4</v>
      </c>
      <c r="R47" s="56">
        <f t="shared" si="2"/>
        <v>0.95925326916728371</v>
      </c>
      <c r="S47" s="39">
        <f t="shared" si="3"/>
        <v>0.92151830598442119</v>
      </c>
      <c r="U47" s="1" t="s">
        <v>3</v>
      </c>
      <c r="V47" s="39">
        <f t="shared" si="4"/>
        <v>0.94941205473144075</v>
      </c>
      <c r="W47" s="39">
        <f t="shared" si="5"/>
        <v>0.95925326916728371</v>
      </c>
      <c r="AC47" s="38"/>
    </row>
    <row r="48" spans="1:29" x14ac:dyDescent="0.25">
      <c r="Q48" s="9">
        <v>5</v>
      </c>
      <c r="R48" s="56">
        <f t="shared" si="2"/>
        <v>0.93335674623543285</v>
      </c>
      <c r="S48" s="39">
        <f t="shared" si="3"/>
        <v>0.90287984556165979</v>
      </c>
      <c r="U48" s="1" t="s">
        <v>4</v>
      </c>
      <c r="V48" s="39">
        <f t="shared" si="4"/>
        <v>0.92328171730481468</v>
      </c>
      <c r="W48" s="39">
        <f t="shared" si="5"/>
        <v>0.93335674623543285</v>
      </c>
      <c r="AC48" s="38"/>
    </row>
    <row r="49" spans="17:29" x14ac:dyDescent="0.25">
      <c r="Q49" s="9">
        <v>6</v>
      </c>
      <c r="R49" s="56">
        <f t="shared" si="2"/>
        <v>0.90024431177918685</v>
      </c>
      <c r="S49" s="39">
        <f t="shared" si="3"/>
        <v>0.88461836322460197</v>
      </c>
      <c r="U49" s="1" t="s">
        <v>5</v>
      </c>
      <c r="V49" s="39">
        <f t="shared" si="4"/>
        <v>0.8875842276833803</v>
      </c>
      <c r="W49" s="39">
        <f t="shared" si="5"/>
        <v>0.90024431177918685</v>
      </c>
      <c r="AC49" s="38"/>
    </row>
    <row r="50" spans="17:29" x14ac:dyDescent="0.25">
      <c r="Q50" s="9">
        <v>7</v>
      </c>
      <c r="R50" s="56">
        <f t="shared" si="2"/>
        <v>0.84287847372155134</v>
      </c>
      <c r="S50" s="39">
        <f t="shared" si="3"/>
        <v>0.86672623428355366</v>
      </c>
      <c r="U50" s="1" t="s">
        <v>6</v>
      </c>
      <c r="V50" s="39">
        <f t="shared" si="4"/>
        <v>0.82765754817742188</v>
      </c>
      <c r="W50" s="39">
        <f t="shared" si="5"/>
        <v>0.84287847372155134</v>
      </c>
      <c r="AC50" s="38"/>
    </row>
    <row r="51" spans="17:29" x14ac:dyDescent="0.25">
      <c r="Q51" s="9">
        <v>8</v>
      </c>
      <c r="R51" s="56">
        <f t="shared" si="2"/>
        <v>0.78273858857658796</v>
      </c>
      <c r="S51" s="39">
        <f t="shared" si="3"/>
        <v>0.84919598826439735</v>
      </c>
      <c r="U51" s="1" t="s">
        <v>7</v>
      </c>
      <c r="V51" s="39">
        <f t="shared" si="4"/>
        <v>0.76910973340719913</v>
      </c>
      <c r="W51" s="39">
        <f t="shared" si="5"/>
        <v>0.78273858857658796</v>
      </c>
      <c r="AC51" s="38"/>
    </row>
    <row r="52" spans="17:29" x14ac:dyDescent="0.25">
      <c r="Q52" s="9">
        <v>9</v>
      </c>
      <c r="R52" s="56">
        <f t="shared" si="2"/>
        <v>0.7501310639852562</v>
      </c>
      <c r="S52" s="39">
        <f t="shared" si="3"/>
        <v>0.83202030578945663</v>
      </c>
      <c r="U52" s="1" t="s">
        <v>8</v>
      </c>
      <c r="V52" s="39">
        <f t="shared" si="4"/>
        <v>0.73527567615433354</v>
      </c>
      <c r="W52" s="39">
        <f t="shared" si="5"/>
        <v>0.7501310639852562</v>
      </c>
      <c r="AC52" s="38"/>
    </row>
    <row r="53" spans="17:29" x14ac:dyDescent="0.25">
      <c r="Q53" s="9">
        <v>10</v>
      </c>
      <c r="R53" s="56">
        <f t="shared" si="2"/>
        <v>0.72446004468452718</v>
      </c>
      <c r="S53" s="39">
        <f t="shared" si="3"/>
        <v>0.81519201552144671</v>
      </c>
      <c r="U53" s="1" t="s">
        <v>9</v>
      </c>
      <c r="V53" s="39">
        <f t="shared" si="4"/>
        <v>0.70692588866947259</v>
      </c>
      <c r="W53" s="39">
        <f t="shared" si="5"/>
        <v>0.72446004468452718</v>
      </c>
      <c r="AC53" s="38"/>
    </row>
    <row r="54" spans="17:29" x14ac:dyDescent="0.25">
      <c r="Q54" s="9">
        <v>11</v>
      </c>
      <c r="R54" s="56">
        <f t="shared" si="2"/>
        <v>0.70117024308320508</v>
      </c>
      <c r="S54" s="39">
        <f t="shared" si="3"/>
        <v>0.79870409116923702</v>
      </c>
      <c r="U54" s="1" t="s">
        <v>10</v>
      </c>
      <c r="V54" s="39">
        <f t="shared" si="4"/>
        <v>0.68137916705514467</v>
      </c>
      <c r="W54" s="39">
        <f t="shared" si="5"/>
        <v>0.70117024308320508</v>
      </c>
      <c r="AC54" s="38"/>
    </row>
    <row r="55" spans="17:29" x14ac:dyDescent="0.25">
      <c r="Q55" s="9">
        <v>12</v>
      </c>
      <c r="R55" s="56">
        <f t="shared" si="2"/>
        <v>0.68310348037813473</v>
      </c>
      <c r="S55" s="39">
        <f t="shared" si="3"/>
        <v>0.78254964855417397</v>
      </c>
      <c r="U55" s="1" t="s">
        <v>11</v>
      </c>
      <c r="V55" s="39">
        <f t="shared" si="4"/>
        <v>0.66074305882005424</v>
      </c>
      <c r="W55" s="39">
        <f t="shared" si="5"/>
        <v>0.68310348037813473</v>
      </c>
      <c r="AC55" s="38"/>
    </row>
    <row r="56" spans="17:29" x14ac:dyDescent="0.25">
      <c r="Q56" s="9">
        <v>13</v>
      </c>
      <c r="R56" s="56">
        <f t="shared" si="2"/>
        <v>0.66650309963405785</v>
      </c>
      <c r="S56" s="39">
        <f t="shared" si="3"/>
        <v>0.76672194273574024</v>
      </c>
      <c r="U56" s="1" t="s">
        <v>12</v>
      </c>
      <c r="V56" s="39">
        <f t="shared" si="4"/>
        <v>0.64262617196977989</v>
      </c>
      <c r="W56" s="39">
        <f t="shared" si="5"/>
        <v>0.66650309963405785</v>
      </c>
      <c r="AC56" s="38"/>
    </row>
    <row r="57" spans="17:29" x14ac:dyDescent="0.25">
      <c r="Q57" s="9">
        <v>14</v>
      </c>
      <c r="R57" s="56">
        <f t="shared" si="2"/>
        <v>0.65144159776234245</v>
      </c>
      <c r="S57" s="39">
        <f t="shared" si="3"/>
        <v>0.75121436519534956</v>
      </c>
      <c r="U57" s="1" t="s">
        <v>13</v>
      </c>
      <c r="V57" s="39">
        <f t="shared" si="4"/>
        <v>0.62645080808363951</v>
      </c>
      <c r="W57" s="39">
        <f t="shared" si="5"/>
        <v>0.65144159776234245</v>
      </c>
      <c r="AC57" s="38"/>
    </row>
    <row r="58" spans="17:29" x14ac:dyDescent="0.25">
      <c r="Q58" s="9">
        <v>15</v>
      </c>
      <c r="R58" s="56">
        <f t="shared" si="2"/>
        <v>0.63790568295003069</v>
      </c>
      <c r="S58" s="39">
        <f t="shared" si="3"/>
        <v>0.73602044107710196</v>
      </c>
      <c r="U58" s="1" t="s">
        <v>14</v>
      </c>
      <c r="V58" s="39">
        <f t="shared" si="4"/>
        <v>0.61167120938922181</v>
      </c>
      <c r="W58" s="39">
        <f t="shared" si="5"/>
        <v>0.63790568295003069</v>
      </c>
      <c r="AC58" s="38"/>
    </row>
    <row r="59" spans="17:29" x14ac:dyDescent="0.25">
      <c r="Q59" s="9">
        <v>16</v>
      </c>
      <c r="R59" s="56">
        <f t="shared" si="2"/>
        <v>0.62656513747536347</v>
      </c>
      <c r="S59" s="39">
        <f t="shared" si="3"/>
        <v>0.72113382648434654</v>
      </c>
      <c r="U59" s="1" t="s">
        <v>15</v>
      </c>
      <c r="V59" s="39">
        <f t="shared" si="4"/>
        <v>0.60069189639401999</v>
      </c>
      <c r="W59" s="39">
        <f t="shared" si="5"/>
        <v>0.62656513747536347</v>
      </c>
      <c r="AC59" s="38"/>
    </row>
    <row r="60" spans="17:29" x14ac:dyDescent="0.25">
      <c r="Q60" s="9">
        <v>17</v>
      </c>
      <c r="R60" s="56">
        <f t="shared" si="2"/>
        <v>0.61593669920407856</v>
      </c>
      <c r="S60" s="39">
        <f t="shared" si="3"/>
        <v>0.70654830583092376</v>
      </c>
      <c r="U60" s="1" t="s">
        <v>16</v>
      </c>
      <c r="V60" s="39">
        <f t="shared" si="4"/>
        <v>0.59045159203039321</v>
      </c>
      <c r="W60" s="39">
        <f t="shared" si="5"/>
        <v>0.61593669920407856</v>
      </c>
      <c r="AC60" s="38"/>
    </row>
    <row r="61" spans="17:29" x14ac:dyDescent="0.25">
      <c r="Q61" s="9">
        <v>18</v>
      </c>
      <c r="R61" s="57">
        <f t="shared" si="2"/>
        <v>0.60576337718084583</v>
      </c>
      <c r="S61" s="40">
        <f t="shared" si="3"/>
        <v>0.69225778924598091</v>
      </c>
      <c r="U61" s="1" t="s">
        <v>17</v>
      </c>
      <c r="V61" s="40">
        <f t="shared" si="4"/>
        <v>0.58069920320112267</v>
      </c>
      <c r="W61" s="40">
        <f t="shared" si="5"/>
        <v>0.60576337718084583</v>
      </c>
      <c r="AC61" s="38"/>
    </row>
    <row r="62" spans="17:29" x14ac:dyDescent="0.25">
      <c r="Q62" s="9">
        <v>19</v>
      </c>
      <c r="R62" s="51">
        <f>R61*(1-$W$39)</f>
        <v>0.59533778729438536</v>
      </c>
      <c r="S62" s="58">
        <f t="shared" si="3"/>
        <v>0.67825631003127751</v>
      </c>
      <c r="V62" s="41">
        <f>SUM(V44:V61)</f>
        <v>13.746101431214925</v>
      </c>
      <c r="W62" s="41">
        <f>SUM(W44:W61)</f>
        <v>14.046837233848017</v>
      </c>
      <c r="X62" s="1" t="s">
        <v>19</v>
      </c>
      <c r="AC62" s="38"/>
    </row>
    <row r="63" spans="17:29" ht="19.5" thickBot="1" x14ac:dyDescent="0.35">
      <c r="Q63" s="9">
        <v>20</v>
      </c>
      <c r="R63" s="51">
        <f t="shared" ref="R63:R126" si="6">R62*(1-$W$39)</f>
        <v>0.58509162873140064</v>
      </c>
      <c r="S63" s="58">
        <f t="shared" si="3"/>
        <v>0.66453802216991853</v>
      </c>
      <c r="U63" s="49" t="s">
        <v>33</v>
      </c>
      <c r="V63" s="44">
        <f>V61*(-1/LN(1-V39))</f>
        <v>32.972339750281037</v>
      </c>
      <c r="W63" s="44">
        <f>W61*(-1/LN(1-W39))</f>
        <v>34.893221033745846</v>
      </c>
      <c r="X63" s="1" t="s">
        <v>19</v>
      </c>
      <c r="AC63" s="38"/>
    </row>
    <row r="64" spans="17:29" x14ac:dyDescent="0.25">
      <c r="Q64" s="9">
        <v>21</v>
      </c>
      <c r="R64" s="51">
        <f t="shared" si="6"/>
        <v>0.57502181335969049</v>
      </c>
      <c r="S64" s="58">
        <f t="shared" si="3"/>
        <v>0.6510971978854756</v>
      </c>
      <c r="V64" s="50">
        <f>SUM(V62:V63)</f>
        <v>46.718441181495962</v>
      </c>
      <c r="W64" s="52">
        <f>SUM(W62:W63)</f>
        <v>48.940058267593862</v>
      </c>
      <c r="X64" s="1" t="s">
        <v>19</v>
      </c>
      <c r="AC64" s="38"/>
    </row>
    <row r="65" spans="17:29" x14ac:dyDescent="0.25">
      <c r="Q65" s="9">
        <v>22</v>
      </c>
      <c r="R65" s="51">
        <f t="shared" si="6"/>
        <v>0.5651253061958591</v>
      </c>
      <c r="S65" s="58">
        <f t="shared" si="3"/>
        <v>0.63792822525047677</v>
      </c>
      <c r="V65" s="45">
        <f>V64/12</f>
        <v>3.89320343179133</v>
      </c>
      <c r="W65" s="45">
        <f>W64/12</f>
        <v>4.0783381889661552</v>
      </c>
      <c r="X65" s="1" t="s">
        <v>20</v>
      </c>
      <c r="AC65" s="38"/>
    </row>
    <row r="66" spans="17:29" x14ac:dyDescent="0.25">
      <c r="Q66" s="9">
        <v>23</v>
      </c>
      <c r="R66" s="51">
        <f t="shared" si="6"/>
        <v>0.55539912449058992</v>
      </c>
      <c r="S66" s="58">
        <f t="shared" si="3"/>
        <v>0.62502560584326727</v>
      </c>
      <c r="AC66" s="38"/>
    </row>
    <row r="67" spans="17:29" x14ac:dyDescent="0.25">
      <c r="Q67" s="9">
        <v>24</v>
      </c>
      <c r="R67" s="51">
        <f t="shared" si="6"/>
        <v>0.54584033682966238</v>
      </c>
      <c r="S67" s="58">
        <f t="shared" si="3"/>
        <v>0.61238395245226107</v>
      </c>
      <c r="V67" s="33">
        <f>1-EXP(-1/V64)</f>
        <v>2.1177366309673484E-2</v>
      </c>
      <c r="W67" s="33">
        <f>1-EXP(-1/W64)</f>
        <v>2.0225816787058482E-2</v>
      </c>
      <c r="X67" s="1" t="s">
        <v>21</v>
      </c>
      <c r="AC67" s="38"/>
    </row>
    <row r="68" spans="17:29" x14ac:dyDescent="0.25">
      <c r="Q68" s="9">
        <v>25</v>
      </c>
      <c r="R68" s="51">
        <f t="shared" si="6"/>
        <v>0.53644606225044067</v>
      </c>
      <c r="S68" s="58">
        <f t="shared" si="3"/>
        <v>0.59999798682662686</v>
      </c>
      <c r="V68" s="51">
        <f>1-EXP(-1/V65)</f>
        <v>0.2265218713269741</v>
      </c>
      <c r="W68" s="51">
        <f>1-EXP(-1/W65)</f>
        <v>0.21745035144582603</v>
      </c>
      <c r="X68" s="1" t="s">
        <v>26</v>
      </c>
      <c r="AC68" s="38"/>
    </row>
    <row r="69" spans="17:29" x14ac:dyDescent="0.25">
      <c r="Q69" s="9">
        <v>26</v>
      </c>
      <c r="R69" s="51">
        <f t="shared" si="6"/>
        <v>0.52721346937356883</v>
      </c>
      <c r="S69" s="58">
        <f t="shared" si="3"/>
        <v>0.58786253747246753</v>
      </c>
      <c r="AC69" s="38"/>
    </row>
    <row r="70" spans="17:29" x14ac:dyDescent="0.25">
      <c r="Q70" s="9">
        <v>27</v>
      </c>
      <c r="R70" s="51">
        <f t="shared" si="6"/>
        <v>0.51813977554960911</v>
      </c>
      <c r="S70" s="58">
        <f t="shared" si="3"/>
        <v>0.57597253749357413</v>
      </c>
      <c r="W70" s="46"/>
      <c r="X70" s="47"/>
      <c r="AC70" s="38"/>
    </row>
    <row r="71" spans="17:29" x14ac:dyDescent="0.25">
      <c r="Q71" s="9">
        <v>28</v>
      </c>
      <c r="R71" s="51">
        <f t="shared" si="6"/>
        <v>0.50922224602036814</v>
      </c>
      <c r="S71" s="58">
        <f t="shared" si="3"/>
        <v>0.56432302247585198</v>
      </c>
      <c r="X71" s="47"/>
      <c r="AC71" s="38"/>
    </row>
    <row r="72" spans="17:29" x14ac:dyDescent="0.25">
      <c r="Q72" s="9">
        <v>29</v>
      </c>
      <c r="R72" s="51">
        <f t="shared" si="6"/>
        <v>0.50045819309465667</v>
      </c>
      <c r="S72" s="58">
        <f t="shared" si="3"/>
        <v>0.55290912841453632</v>
      </c>
      <c r="X72" s="47"/>
      <c r="AC72" s="38"/>
    </row>
    <row r="73" spans="17:29" x14ac:dyDescent="0.25">
      <c r="Q73" s="9">
        <v>30</v>
      </c>
      <c r="R73" s="51">
        <f t="shared" si="6"/>
        <v>0.49184497533823518</v>
      </c>
      <c r="S73" s="58">
        <f t="shared" si="3"/>
        <v>0.54172608968333169</v>
      </c>
      <c r="X73" s="47"/>
      <c r="AC73" s="38"/>
    </row>
    <row r="74" spans="17:29" x14ac:dyDescent="0.25">
      <c r="Q74" s="9">
        <v>31</v>
      </c>
      <c r="R74" s="51">
        <f t="shared" si="6"/>
        <v>0.48337999677770094</v>
      </c>
      <c r="S74" s="58">
        <f t="shared" si="3"/>
        <v>0.53076923704462697</v>
      </c>
      <c r="X74" s="47"/>
      <c r="AC74" s="38"/>
    </row>
    <row r="75" spans="17:29" x14ac:dyDescent="0.25">
      <c r="Q75" s="9">
        <v>32</v>
      </c>
      <c r="R75" s="51">
        <f t="shared" si="6"/>
        <v>0.47506070611807699</v>
      </c>
      <c r="S75" s="58">
        <f t="shared" si="3"/>
        <v>0.52003399569995556</v>
      </c>
      <c r="X75" s="47"/>
      <c r="AC75" s="38"/>
    </row>
    <row r="76" spans="17:29" x14ac:dyDescent="0.25">
      <c r="Q76" s="9">
        <v>33</v>
      </c>
      <c r="R76" s="51">
        <f t="shared" si="6"/>
        <v>0.46688459597386672</v>
      </c>
      <c r="S76" s="58">
        <f t="shared" si="3"/>
        <v>0.50951588337988629</v>
      </c>
      <c r="X76" s="47"/>
      <c r="AC76" s="38"/>
    </row>
    <row r="77" spans="17:29" x14ac:dyDescent="0.25">
      <c r="Q77" s="9">
        <v>34</v>
      </c>
      <c r="R77" s="51">
        <f t="shared" si="6"/>
        <v>0.45884920211334262</v>
      </c>
      <c r="S77" s="58">
        <f t="shared" si="3"/>
        <v>0.49921050847254844</v>
      </c>
      <c r="X77" s="47"/>
      <c r="AC77" s="38"/>
    </row>
    <row r="78" spans="17:29" x14ac:dyDescent="0.25">
      <c r="Q78" s="9">
        <v>35</v>
      </c>
      <c r="R78" s="51">
        <f t="shared" si="6"/>
        <v>0.45095210271584119</v>
      </c>
      <c r="S78" s="58">
        <f t="shared" si="3"/>
        <v>0.4891135681900084</v>
      </c>
      <c r="X78" s="47"/>
      <c r="AC78" s="38"/>
    </row>
    <row r="79" spans="17:29" x14ac:dyDescent="0.25">
      <c r="Q79" s="9">
        <v>36</v>
      </c>
      <c r="R79" s="51">
        <f t="shared" si="6"/>
        <v>0.44319091764184032</v>
      </c>
      <c r="S79" s="58">
        <f t="shared" si="3"/>
        <v>0.47922084677173288</v>
      </c>
      <c r="X79" s="47"/>
      <c r="AC79" s="38"/>
    </row>
    <row r="80" spans="17:29" x14ac:dyDescent="0.25">
      <c r="Q80" s="9">
        <v>37</v>
      </c>
      <c r="R80" s="51">
        <f t="shared" si="6"/>
        <v>0.43556330771559931</v>
      </c>
      <c r="S80" s="58">
        <f t="shared" si="3"/>
        <v>0.4695282137243888</v>
      </c>
      <c r="X80" s="47"/>
      <c r="AC80" s="38"/>
    </row>
    <row r="81" spans="17:29" x14ac:dyDescent="0.25">
      <c r="Q81" s="9">
        <v>38</v>
      </c>
      <c r="R81" s="51">
        <f t="shared" si="6"/>
        <v>0.42806697402014493</v>
      </c>
      <c r="S81" s="58">
        <f t="shared" si="3"/>
        <v>0.46003162209724446</v>
      </c>
      <c r="X81" s="47"/>
      <c r="AC81" s="38"/>
    </row>
    <row r="82" spans="17:29" x14ac:dyDescent="0.25">
      <c r="Q82" s="9">
        <v>39</v>
      </c>
      <c r="R82" s="51">
        <f t="shared" si="6"/>
        <v>0.42069965720439129</v>
      </c>
      <c r="S82" s="58">
        <f t="shared" si="3"/>
        <v>0.45072710679245226</v>
      </c>
      <c r="X82" s="47"/>
      <c r="AC82" s="38"/>
    </row>
    <row r="83" spans="17:29" x14ac:dyDescent="0.25">
      <c r="Q83" s="9">
        <v>40</v>
      </c>
      <c r="R83" s="51">
        <f t="shared" si="6"/>
        <v>0.41345913680218471</v>
      </c>
      <c r="S83" s="58">
        <f t="shared" si="3"/>
        <v>0.44161078290950717</v>
      </c>
      <c r="X83" s="47"/>
      <c r="AC83" s="38"/>
    </row>
    <row r="84" spans="17:29" x14ac:dyDescent="0.25">
      <c r="Q84" s="9">
        <v>41</v>
      </c>
      <c r="R84" s="51">
        <f t="shared" si="6"/>
        <v>0.40634323056306809</v>
      </c>
      <c r="S84" s="58">
        <f t="shared" si="3"/>
        <v>0.43267884412319002</v>
      </c>
      <c r="X84" s="47"/>
      <c r="AC84" s="38"/>
    </row>
    <row r="85" spans="17:29" x14ac:dyDescent="0.25">
      <c r="Q85" s="9">
        <v>42</v>
      </c>
      <c r="R85" s="51">
        <f t="shared" si="6"/>
        <v>0.39934979379456359</v>
      </c>
      <c r="S85" s="58">
        <f t="shared" si="3"/>
        <v>0.42392756109431812</v>
      </c>
      <c r="X85" s="47"/>
      <c r="AC85" s="38"/>
    </row>
    <row r="86" spans="17:29" x14ac:dyDescent="0.25">
      <c r="Q86" s="9">
        <v>43</v>
      </c>
      <c r="R86" s="51">
        <f t="shared" si="6"/>
        <v>0.39247671871577472</v>
      </c>
      <c r="S86" s="58">
        <f t="shared" si="3"/>
        <v>0.41535327991263987</v>
      </c>
      <c r="X86" s="47"/>
      <c r="AC86" s="38"/>
    </row>
    <row r="87" spans="17:29" x14ac:dyDescent="0.25">
      <c r="Q87" s="9">
        <v>44</v>
      </c>
      <c r="R87" s="51">
        <f t="shared" si="6"/>
        <v>0.38572193382211351</v>
      </c>
      <c r="S87" s="58">
        <f t="shared" si="3"/>
        <v>0.40695242057122299</v>
      </c>
      <c r="X87" s="47"/>
      <c r="AC87" s="38"/>
    </row>
    <row r="88" spans="17:29" x14ac:dyDescent="0.25">
      <c r="Q88" s="9">
        <v>45</v>
      </c>
      <c r="R88" s="51">
        <f t="shared" si="6"/>
        <v>0.37908340326096135</v>
      </c>
      <c r="S88" s="58">
        <f t="shared" si="3"/>
        <v>0.39872147547169945</v>
      </c>
      <c r="X88" s="47"/>
      <c r="AC88" s="38"/>
    </row>
    <row r="89" spans="17:29" x14ac:dyDescent="0.25">
      <c r="Q89" s="9">
        <v>46</v>
      </c>
      <c r="R89" s="51">
        <f t="shared" si="6"/>
        <v>0.37255912621807469</v>
      </c>
      <c r="S89" s="58">
        <f t="shared" si="3"/>
        <v>0.39065700795974323</v>
      </c>
      <c r="X89" s="47"/>
      <c r="AC89" s="38"/>
    </row>
    <row r="90" spans="17:29" x14ac:dyDescent="0.25">
      <c r="Q90" s="9">
        <v>47</v>
      </c>
      <c r="R90" s="51">
        <f t="shared" si="6"/>
        <v>0.36614713631455148</v>
      </c>
      <c r="S90" s="58">
        <f t="shared" si="3"/>
        <v>0.382755650890169</v>
      </c>
      <c r="X90" s="47"/>
      <c r="AC90" s="38"/>
    </row>
    <row r="91" spans="17:29" x14ac:dyDescent="0.25">
      <c r="Q91" s="9">
        <v>48</v>
      </c>
      <c r="R91" s="51">
        <f t="shared" si="6"/>
        <v>0.35984550101417606</v>
      </c>
      <c r="S91" s="58">
        <f t="shared" si="3"/>
        <v>0.37501410522105311</v>
      </c>
      <c r="X91" s="47"/>
      <c r="AC91" s="38"/>
    </row>
    <row r="92" spans="17:29" x14ac:dyDescent="0.25">
      <c r="Q92" s="9">
        <v>49</v>
      </c>
      <c r="R92" s="51">
        <f t="shared" si="6"/>
        <v>0.35365232104096406</v>
      </c>
      <c r="S92" s="58">
        <f t="shared" si="3"/>
        <v>0.3674291386362894</v>
      </c>
      <c r="X92" s="47"/>
      <c r="AC92" s="38"/>
    </row>
    <row r="93" spans="17:29" x14ac:dyDescent="0.25">
      <c r="Q93" s="9">
        <v>50</v>
      </c>
      <c r="R93" s="51">
        <f t="shared" si="6"/>
        <v>0.34756572980673167</v>
      </c>
      <c r="S93" s="58">
        <f t="shared" si="3"/>
        <v>0.35999758419600508</v>
      </c>
      <c r="X93" s="47"/>
      <c r="AC93" s="38"/>
    </row>
    <row r="94" spans="17:29" x14ac:dyDescent="0.25">
      <c r="Q94" s="9">
        <v>51</v>
      </c>
      <c r="R94" s="51">
        <f t="shared" si="6"/>
        <v>0.34158389284851703</v>
      </c>
      <c r="S94" s="58">
        <f t="shared" si="3"/>
        <v>0.35271633901427302</v>
      </c>
      <c r="X94" s="47"/>
      <c r="AC94" s="38"/>
    </row>
    <row r="95" spans="17:29" x14ac:dyDescent="0.25">
      <c r="Q95" s="9">
        <v>52</v>
      </c>
      <c r="R95" s="51">
        <f t="shared" si="6"/>
        <v>0.3357050072756837</v>
      </c>
      <c r="S95" s="58">
        <f t="shared" si="3"/>
        <v>0.34558236296356831</v>
      </c>
      <c r="X95" s="47"/>
      <c r="AC95" s="38"/>
    </row>
    <row r="96" spans="17:29" x14ac:dyDescent="0.25">
      <c r="Q96" s="9">
        <v>53</v>
      </c>
      <c r="R96" s="51">
        <f t="shared" si="6"/>
        <v>0.32992730122653996</v>
      </c>
      <c r="S96" s="58">
        <f t="shared" si="3"/>
        <v>0.33859267740542842</v>
      </c>
      <c r="X96" s="47"/>
      <c r="AC96" s="38"/>
    </row>
    <row r="97" spans="17:29" x14ac:dyDescent="0.25">
      <c r="Q97" s="9">
        <v>54</v>
      </c>
      <c r="R97" s="51">
        <f t="shared" si="6"/>
        <v>0.32424903333431032</v>
      </c>
      <c r="S97" s="58">
        <f t="shared" si="3"/>
        <v>0.33174436394678664</v>
      </c>
      <c r="X97" s="47"/>
      <c r="AC97" s="38"/>
    </row>
    <row r="98" spans="17:29" x14ac:dyDescent="0.25">
      <c r="Q98" s="9">
        <v>55</v>
      </c>
      <c r="R98" s="51">
        <f t="shared" si="6"/>
        <v>0.31866849220229743</v>
      </c>
      <c r="S98" s="58">
        <f t="shared" si="3"/>
        <v>0.32503456322145968</v>
      </c>
      <c r="X98" s="47"/>
      <c r="AC98" s="38"/>
    </row>
    <row r="99" spans="17:29" x14ac:dyDescent="0.25">
      <c r="Q99" s="9">
        <v>56</v>
      </c>
      <c r="R99" s="51">
        <f t="shared" si="6"/>
        <v>0.31318399588807733</v>
      </c>
      <c r="S99" s="58">
        <f t="shared" si="3"/>
        <v>0.31846047369628089</v>
      </c>
      <c r="X99" s="47"/>
      <c r="AC99" s="38"/>
    </row>
    <row r="100" spans="17:29" x14ac:dyDescent="0.25">
      <c r="Q100" s="9">
        <v>57</v>
      </c>
      <c r="R100" s="51">
        <f t="shared" si="6"/>
        <v>0.30779389139657182</v>
      </c>
      <c r="S100" s="58">
        <f t="shared" si="3"/>
        <v>0.31201935050138008</v>
      </c>
      <c r="X100" s="47"/>
      <c r="AC100" s="38"/>
    </row>
    <row r="101" spans="17:29" x14ac:dyDescent="0.25">
      <c r="Q101" s="9">
        <v>58</v>
      </c>
      <c r="R101" s="51">
        <f t="shared" si="6"/>
        <v>0.30249655418184546</v>
      </c>
      <c r="S101" s="58">
        <f t="shared" si="3"/>
        <v>0.30570850428412216</v>
      </c>
      <c r="X101" s="47"/>
      <c r="AC101" s="38"/>
    </row>
    <row r="102" spans="17:29" x14ac:dyDescent="0.25">
      <c r="Q102" s="9">
        <v>59</v>
      </c>
      <c r="R102" s="51">
        <f t="shared" si="6"/>
        <v>0.29729038765747684</v>
      </c>
      <c r="S102" s="58">
        <f t="shared" si="3"/>
        <v>0.2995253000862258</v>
      </c>
      <c r="X102" s="47"/>
      <c r="AC102" s="38"/>
    </row>
    <row r="103" spans="17:29" x14ac:dyDescent="0.25">
      <c r="Q103" s="9">
        <v>60</v>
      </c>
      <c r="R103" s="51">
        <f t="shared" si="6"/>
        <v>0.29217382271535691</v>
      </c>
      <c r="S103" s="58">
        <f t="shared" si="3"/>
        <v>0.2934671562435931</v>
      </c>
      <c r="X103" s="47"/>
      <c r="AC103" s="38"/>
    </row>
    <row r="104" spans="17:29" x14ac:dyDescent="0.25">
      <c r="Q104" s="9">
        <v>61</v>
      </c>
      <c r="R104" s="51">
        <f t="shared" si="6"/>
        <v>0.28714531725276876</v>
      </c>
      <c r="S104" s="58">
        <f t="shared" si="3"/>
        <v>0.28753154330839109</v>
      </c>
      <c r="X104" s="47"/>
      <c r="AC104" s="38"/>
    </row>
    <row r="105" spans="17:29" x14ac:dyDescent="0.25">
      <c r="Q105" s="9">
        <v>62</v>
      </c>
      <c r="R105" s="51">
        <f t="shared" si="6"/>
        <v>0.28220335570760718</v>
      </c>
      <c r="S105" s="58">
        <f t="shared" si="3"/>
        <v>0.28171598299293538</v>
      </c>
      <c r="X105" s="47"/>
      <c r="AC105" s="38"/>
    </row>
    <row r="106" spans="17:29" x14ac:dyDescent="0.25">
      <c r="Q106" s="9">
        <v>63</v>
      </c>
      <c r="R106" s="51">
        <f t="shared" si="6"/>
        <v>0.27734644860159691</v>
      </c>
      <c r="S106" s="58">
        <f t="shared" si="3"/>
        <v>0.27601804713493416</v>
      </c>
      <c r="X106" s="47"/>
      <c r="AC106" s="38"/>
    </row>
    <row r="107" spans="17:29" x14ac:dyDescent="0.25">
      <c r="Q107" s="9">
        <v>64</v>
      </c>
      <c r="R107" s="51">
        <f t="shared" si="6"/>
        <v>0.27257313209137268</v>
      </c>
      <c r="S107" s="58">
        <f t="shared" si="3"/>
        <v>0.27043535668366131</v>
      </c>
      <c r="X107" s="47"/>
      <c r="AC107" s="38"/>
    </row>
    <row r="108" spans="17:29" x14ac:dyDescent="0.25">
      <c r="Q108" s="9">
        <v>65</v>
      </c>
      <c r="R108" s="51">
        <f t="shared" si="6"/>
        <v>0.26788196752728533</v>
      </c>
      <c r="S108" s="58">
        <f t="shared" ref="S108:S171" si="7">S107*(1-$W$67)</f>
        <v>0.26496558070663478</v>
      </c>
      <c r="X108" s="47"/>
      <c r="AC108" s="38"/>
    </row>
    <row r="109" spans="17:29" x14ac:dyDescent="0.25">
      <c r="Q109" s="9">
        <v>66</v>
      </c>
      <c r="R109" s="51">
        <f t="shared" si="6"/>
        <v>0.26327154101980133</v>
      </c>
      <c r="S109" s="58">
        <f t="shared" si="7"/>
        <v>0.25960643541638584</v>
      </c>
      <c r="X109" s="47"/>
      <c r="AC109" s="38"/>
    </row>
    <row r="110" spans="17:29" x14ac:dyDescent="0.25">
      <c r="Q110" s="9">
        <v>67</v>
      </c>
      <c r="R110" s="51">
        <f t="shared" si="6"/>
        <v>0.25874046301336473</v>
      </c>
      <c r="S110" s="58">
        <f t="shared" si="7"/>
        <v>0.25435568321691271</v>
      </c>
      <c r="X110" s="47"/>
      <c r="AC110" s="38"/>
    </row>
    <row r="111" spans="17:29" x14ac:dyDescent="0.25">
      <c r="Q111" s="9">
        <v>68</v>
      </c>
      <c r="R111" s="51">
        <f t="shared" si="6"/>
        <v>0.25428736786759315</v>
      </c>
      <c r="S111" s="58">
        <f t="shared" si="7"/>
        <v>0.24921113176942034</v>
      </c>
      <c r="X111" s="47"/>
      <c r="AC111" s="38"/>
    </row>
    <row r="112" spans="17:29" x14ac:dyDescent="0.25">
      <c r="Q112" s="9">
        <v>69</v>
      </c>
      <c r="R112" s="51">
        <f t="shared" si="6"/>
        <v>0.24991091344568186</v>
      </c>
      <c r="S112" s="58">
        <f t="shared" si="7"/>
        <v>0.24417063307695655</v>
      </c>
      <c r="X112" s="47"/>
      <c r="AC112" s="38"/>
    </row>
    <row r="113" spans="17:29" x14ac:dyDescent="0.25">
      <c r="Q113" s="9">
        <v>70</v>
      </c>
      <c r="R113" s="51">
        <f t="shared" si="6"/>
        <v>0.24560978070989162</v>
      </c>
      <c r="S113" s="58">
        <f t="shared" si="7"/>
        <v>0.23923208258756196</v>
      </c>
      <c r="X113" s="47"/>
      <c r="AC113" s="38"/>
    </row>
    <row r="114" spans="17:29" x14ac:dyDescent="0.25">
      <c r="Q114" s="9">
        <v>71</v>
      </c>
      <c r="R114" s="51">
        <f t="shared" si="6"/>
        <v>0.24138267332399832</v>
      </c>
      <c r="S114" s="58">
        <f t="shared" si="7"/>
        <v>0.23439341831555949</v>
      </c>
      <c r="X114" s="47"/>
      <c r="AC114" s="38"/>
    </row>
    <row r="115" spans="17:29" x14ac:dyDescent="0.25">
      <c r="Q115" s="9">
        <v>72</v>
      </c>
      <c r="R115" s="51">
        <f t="shared" si="6"/>
        <v>0.23722831726258498</v>
      </c>
      <c r="S115" s="58">
        <f t="shared" si="7"/>
        <v>0.22965261998061662</v>
      </c>
      <c r="X115" s="47"/>
      <c r="AC115" s="38"/>
    </row>
    <row r="116" spans="17:29" x14ac:dyDescent="0.25">
      <c r="Q116" s="9">
        <v>73</v>
      </c>
      <c r="R116" s="51">
        <f t="shared" si="6"/>
        <v>0.2331454604270578</v>
      </c>
      <c r="S116" s="58">
        <f t="shared" si="7"/>
        <v>0.22500770816422069</v>
      </c>
      <c r="X116" s="47"/>
      <c r="AC116" s="38"/>
    </row>
    <row r="117" spans="17:29" x14ac:dyDescent="0.25">
      <c r="Q117" s="9">
        <v>74</v>
      </c>
      <c r="R117" s="51">
        <f t="shared" si="6"/>
        <v>0.22913287226827111</v>
      </c>
      <c r="S117" s="58">
        <f t="shared" si="7"/>
        <v>0.22045674348321526</v>
      </c>
      <c r="X117" s="47"/>
      <c r="AC117" s="38"/>
    </row>
    <row r="118" spans="17:29" x14ac:dyDescent="0.25">
      <c r="Q118" s="9">
        <v>75</v>
      </c>
      <c r="R118" s="51">
        <f t="shared" si="6"/>
        <v>0.22518934341564695</v>
      </c>
      <c r="S118" s="58">
        <f t="shared" si="7"/>
        <v>0.21599782578005219</v>
      </c>
      <c r="X118" s="47"/>
      <c r="AC118" s="38"/>
    </row>
    <row r="119" spans="17:29" x14ac:dyDescent="0.25">
      <c r="Q119" s="9">
        <v>76</v>
      </c>
      <c r="R119" s="51">
        <f t="shared" si="6"/>
        <v>0.22131368531267789</v>
      </c>
      <c r="S119" s="58">
        <f t="shared" si="7"/>
        <v>0.21162909332942187</v>
      </c>
      <c r="X119" s="47"/>
      <c r="AC119" s="38"/>
    </row>
    <row r="120" spans="17:29" x14ac:dyDescent="0.25">
      <c r="Q120" s="9">
        <v>77</v>
      </c>
      <c r="R120" s="51">
        <f t="shared" si="6"/>
        <v>0.21750472985870314</v>
      </c>
      <c r="S120" s="58">
        <f t="shared" si="7"/>
        <v>0.20734872206092969</v>
      </c>
      <c r="X120" s="47"/>
      <c r="AC120" s="38"/>
    </row>
    <row r="121" spans="17:29" x14ac:dyDescent="0.25">
      <c r="Q121" s="9">
        <v>78</v>
      </c>
      <c r="R121" s="51">
        <f t="shared" si="6"/>
        <v>0.21376132905684975</v>
      </c>
      <c r="S121" s="58">
        <f t="shared" si="7"/>
        <v>0.20315492479749461</v>
      </c>
      <c r="X121" s="47"/>
      <c r="AC121" s="38"/>
    </row>
    <row r="122" spans="17:29" x14ac:dyDescent="0.25">
      <c r="Q122" s="9">
        <v>79</v>
      </c>
      <c r="R122" s="51">
        <f t="shared" si="6"/>
        <v>0.21008235466803304</v>
      </c>
      <c r="S122" s="58">
        <f t="shared" si="7"/>
        <v>0.19904595050915183</v>
      </c>
      <c r="X122" s="47"/>
      <c r="AC122" s="38"/>
    </row>
    <row r="123" spans="17:29" x14ac:dyDescent="0.25">
      <c r="Q123" s="9">
        <v>80</v>
      </c>
      <c r="R123" s="51">
        <f t="shared" si="6"/>
        <v>0.20646669787091212</v>
      </c>
      <c r="S123" s="58">
        <f t="shared" si="7"/>
        <v>0.19502008358194781</v>
      </c>
      <c r="X123" s="47"/>
      <c r="AC123" s="38"/>
    </row>
    <row r="124" spans="17:29" x14ac:dyDescent="0.25">
      <c r="Q124" s="9">
        <v>81</v>
      </c>
      <c r="R124" s="51">
        <f t="shared" si="6"/>
        <v>0.20291326892769748</v>
      </c>
      <c r="S124" s="58">
        <f t="shared" si="7"/>
        <v>0.19107564310162251</v>
      </c>
      <c r="X124" s="47"/>
      <c r="AC124" s="38"/>
    </row>
    <row r="125" spans="17:29" x14ac:dyDescent="0.25">
      <c r="Q125" s="9">
        <v>82</v>
      </c>
      <c r="R125" s="51">
        <f t="shared" si="6"/>
        <v>0.19942099685571041</v>
      </c>
      <c r="S125" s="58">
        <f t="shared" si="7"/>
        <v>0.18721098215177973</v>
      </c>
      <c r="X125" s="47"/>
      <c r="AC125" s="38"/>
    </row>
    <row r="126" spans="17:29" x14ac:dyDescent="0.25">
      <c r="Q126" s="9">
        <v>83</v>
      </c>
      <c r="R126" s="51">
        <f t="shared" si="6"/>
        <v>0.19598882910459517</v>
      </c>
      <c r="S126" s="58">
        <f t="shared" si="7"/>
        <v>0.18342448712625256</v>
      </c>
      <c r="X126" s="47"/>
      <c r="AC126" s="38"/>
    </row>
    <row r="127" spans="17:29" x14ac:dyDescent="0.25">
      <c r="Q127" s="9">
        <v>84</v>
      </c>
      <c r="R127" s="51">
        <f t="shared" ref="R127:R190" si="8">R126*(1-$W$39)</f>
        <v>0.1926157312390864</v>
      </c>
      <c r="S127" s="58">
        <f t="shared" si="7"/>
        <v>0.1797145770553768</v>
      </c>
      <c r="X127" s="47"/>
      <c r="AC127" s="38"/>
    </row>
    <row r="128" spans="17:29" x14ac:dyDescent="0.25">
      <c r="Q128" s="9">
        <v>85</v>
      </c>
      <c r="R128" s="51">
        <f t="shared" si="8"/>
        <v>0.18930068662723643</v>
      </c>
      <c r="S128" s="58">
        <f t="shared" si="7"/>
        <v>0.17607970294589104</v>
      </c>
      <c r="X128" s="47"/>
      <c r="AC128" s="38"/>
    </row>
    <row r="129" spans="17:29" x14ac:dyDescent="0.25">
      <c r="Q129" s="9">
        <v>86</v>
      </c>
      <c r="R129" s="51">
        <f t="shared" si="8"/>
        <v>0.18604269613400834</v>
      </c>
      <c r="S129" s="58">
        <f t="shared" si="7"/>
        <v>0.17251834713418776</v>
      </c>
      <c r="X129" s="47"/>
      <c r="AC129" s="38"/>
    </row>
    <row r="130" spans="17:29" x14ac:dyDescent="0.25">
      <c r="Q130" s="9">
        <v>87</v>
      </c>
      <c r="R130" s="51">
        <f t="shared" si="8"/>
        <v>0.18284077782014252</v>
      </c>
      <c r="S130" s="58">
        <f t="shared" si="7"/>
        <v>0.16902902265264552</v>
      </c>
      <c r="X130" s="47"/>
      <c r="AC130" s="38"/>
    </row>
    <row r="131" spans="17:29" x14ac:dyDescent="0.25">
      <c r="Q131" s="9">
        <v>88</v>
      </c>
      <c r="R131" s="51">
        <f t="shared" si="8"/>
        <v>0.17969396664620596</v>
      </c>
      <c r="S131" s="58">
        <f t="shared" si="7"/>
        <v>0.16561027260877756</v>
      </c>
      <c r="X131" s="47"/>
      <c r="AC131" s="38"/>
    </row>
    <row r="132" spans="17:29" x14ac:dyDescent="0.25">
      <c r="Q132" s="9">
        <v>89</v>
      </c>
      <c r="R132" s="51">
        <f t="shared" si="8"/>
        <v>0.17660131418173491</v>
      </c>
      <c r="S132" s="58">
        <f t="shared" si="7"/>
        <v>0.16226066957693761</v>
      </c>
      <c r="X132" s="47"/>
      <c r="AC132" s="38"/>
    </row>
    <row r="133" spans="17:29" x14ac:dyDescent="0.25">
      <c r="Q133" s="9">
        <v>90</v>
      </c>
      <c r="R133" s="51">
        <f t="shared" si="8"/>
        <v>0.17356188831938363</v>
      </c>
      <c r="S133" s="58">
        <f t="shared" si="7"/>
        <v>0.15897881500232902</v>
      </c>
      <c r="X133" s="47"/>
      <c r="AC133" s="38"/>
    </row>
    <row r="134" spans="17:29" x14ac:dyDescent="0.25">
      <c r="Q134" s="9">
        <v>91</v>
      </c>
      <c r="R134" s="51">
        <f t="shared" si="8"/>
        <v>0.17057477299399257</v>
      </c>
      <c r="S134" s="58">
        <f t="shared" si="7"/>
        <v>0.15576333861706826</v>
      </c>
      <c r="X134" s="47"/>
      <c r="AC134" s="38"/>
    </row>
    <row r="135" spans="17:29" x14ac:dyDescent="0.25">
      <c r="Q135" s="9">
        <v>92</v>
      </c>
      <c r="R135" s="51">
        <f t="shared" si="8"/>
        <v>0.1676390679064918</v>
      </c>
      <c r="S135" s="58">
        <f t="shared" si="7"/>
        <v>0.15261289786805887</v>
      </c>
      <c r="X135" s="47"/>
      <c r="AC135" s="38"/>
    </row>
    <row r="136" spans="17:29" x14ac:dyDescent="0.25">
      <c r="Q136" s="9">
        <v>93</v>
      </c>
      <c r="R136" s="51">
        <f t="shared" si="8"/>
        <v>0.16475388825255607</v>
      </c>
      <c r="S136" s="58">
        <f t="shared" si="7"/>
        <v>0.14952617735643745</v>
      </c>
      <c r="X136" s="47"/>
      <c r="AC136" s="38"/>
    </row>
    <row r="137" spans="17:29" x14ac:dyDescent="0.25">
      <c r="Q137" s="9">
        <v>94</v>
      </c>
      <c r="R137" s="51">
        <f t="shared" si="8"/>
        <v>0.16191836445592997</v>
      </c>
      <c r="S137" s="58">
        <f t="shared" si="7"/>
        <v>0.14650188828835692</v>
      </c>
      <c r="X137" s="47"/>
      <c r="AC137" s="38"/>
    </row>
    <row r="138" spans="17:29" x14ac:dyDescent="0.25">
      <c r="Q138" s="9">
        <v>95</v>
      </c>
      <c r="R138" s="51">
        <f t="shared" si="8"/>
        <v>0.15913164190634277</v>
      </c>
      <c r="S138" s="58">
        <f t="shared" si="7"/>
        <v>0.1435387679368785</v>
      </c>
      <c r="X138" s="47"/>
      <c r="AC138" s="38"/>
    </row>
    <row r="139" spans="17:29" x14ac:dyDescent="0.25">
      <c r="Q139" s="9">
        <v>96</v>
      </c>
      <c r="R139" s="51">
        <f t="shared" si="8"/>
        <v>0.15639288070193388</v>
      </c>
      <c r="S139" s="58">
        <f t="shared" si="7"/>
        <v>0.14063557911474708</v>
      </c>
      <c r="X139" s="47"/>
      <c r="AC139" s="38"/>
    </row>
    <row r="140" spans="17:29" x14ac:dyDescent="0.25">
      <c r="Q140" s="9">
        <v>97</v>
      </c>
      <c r="R140" s="51">
        <f t="shared" si="8"/>
        <v>0.15370125539611132</v>
      </c>
      <c r="S140" s="58">
        <f t="shared" si="7"/>
        <v>0.13779110965783034</v>
      </c>
      <c r="X140" s="47"/>
      <c r="AC140" s="38"/>
    </row>
    <row r="141" spans="17:29" x14ac:dyDescent="0.25">
      <c r="Q141" s="9">
        <v>98</v>
      </c>
      <c r="R141" s="51">
        <f t="shared" si="8"/>
        <v>0.15105595474876701</v>
      </c>
      <c r="S141" s="58">
        <f t="shared" si="7"/>
        <v>0.13500417191900557</v>
      </c>
      <c r="X141" s="47"/>
      <c r="AC141" s="38"/>
    </row>
    <row r="142" spans="17:29" x14ac:dyDescent="0.25">
      <c r="Q142" s="9">
        <v>99</v>
      </c>
      <c r="R142" s="51">
        <f t="shared" si="8"/>
        <v>0.14845618148177367</v>
      </c>
      <c r="S142" s="58">
        <f t="shared" si="7"/>
        <v>0.13227360227228321</v>
      </c>
      <c r="X142" s="47"/>
      <c r="AC142" s="38"/>
    </row>
    <row r="143" spans="17:29" x14ac:dyDescent="0.25">
      <c r="Q143" s="9">
        <v>100</v>
      </c>
      <c r="R143" s="51">
        <f t="shared" si="8"/>
        <v>0.14590115203868992</v>
      </c>
      <c r="S143" s="58">
        <f t="shared" si="7"/>
        <v>0.12959826062695978</v>
      </c>
      <c r="X143" s="47"/>
      <c r="AC143" s="38"/>
    </row>
    <row r="144" spans="17:29" x14ac:dyDescent="0.25">
      <c r="Q144" s="9">
        <v>101</v>
      </c>
      <c r="R144" s="51">
        <f t="shared" si="8"/>
        <v>0.14339009634860092</v>
      </c>
      <c r="S144" s="58">
        <f t="shared" si="7"/>
        <v>0.12697702995159743</v>
      </c>
      <c r="X144" s="47"/>
      <c r="AC144" s="38"/>
    </row>
    <row r="145" spans="17:29" x14ac:dyDescent="0.25">
      <c r="Q145" s="9">
        <v>102</v>
      </c>
      <c r="R145" s="51">
        <f t="shared" si="8"/>
        <v>0.14092225759402355</v>
      </c>
      <c r="S145" s="58">
        <f t="shared" si="7"/>
        <v>0.12440881580763158</v>
      </c>
      <c r="X145" s="47"/>
      <c r="AC145" s="38"/>
    </row>
    <row r="146" spans="17:29" x14ac:dyDescent="0.25">
      <c r="Q146" s="9">
        <v>103</v>
      </c>
      <c r="R146" s="51">
        <f t="shared" si="8"/>
        <v>0.13849689198280601</v>
      </c>
      <c r="S146" s="58">
        <f t="shared" si="7"/>
        <v>0.12189254589241151</v>
      </c>
      <c r="X146" s="47"/>
      <c r="AC146" s="38"/>
    </row>
    <row r="147" spans="17:29" x14ac:dyDescent="0.25">
      <c r="Q147" s="9">
        <v>104</v>
      </c>
      <c r="R147" s="51">
        <f t="shared" si="8"/>
        <v>0.13611326852395322</v>
      </c>
      <c r="S147" s="58">
        <f t="shared" si="7"/>
        <v>0.11942716959148347</v>
      </c>
      <c r="X147" s="47"/>
      <c r="AC147" s="38"/>
    </row>
    <row r="148" spans="17:29" x14ac:dyDescent="0.25">
      <c r="Q148" s="9">
        <v>105</v>
      </c>
      <c r="R148" s="51">
        <f t="shared" si="8"/>
        <v>0.13377066880731048</v>
      </c>
      <c r="S148" s="58">
        <f t="shared" si="7"/>
        <v>0.11701165753992916</v>
      </c>
      <c r="X148" s="47"/>
      <c r="AC148" s="38"/>
    </row>
    <row r="149" spans="17:29" x14ac:dyDescent="0.25">
      <c r="Q149" s="9">
        <v>106</v>
      </c>
      <c r="R149" s="51">
        <f t="shared" si="8"/>
        <v>0.13146838678703873</v>
      </c>
      <c r="S149" s="58">
        <f t="shared" si="7"/>
        <v>0.11464500119257652</v>
      </c>
      <c r="X149" s="47"/>
      <c r="AC149" s="38"/>
    </row>
    <row r="150" spans="17:29" x14ac:dyDescent="0.25">
      <c r="Q150" s="9">
        <v>107</v>
      </c>
      <c r="R150" s="51">
        <f t="shared" si="8"/>
        <v>0.12920572856881662</v>
      </c>
      <c r="S150" s="58">
        <f t="shared" si="7"/>
        <v>0.11232621240290337</v>
      </c>
      <c r="X150" s="47"/>
      <c r="AC150" s="38"/>
    </row>
    <row r="151" spans="17:29" x14ac:dyDescent="0.25">
      <c r="Q151" s="9">
        <v>108</v>
      </c>
      <c r="R151" s="51">
        <f t="shared" si="8"/>
        <v>0.12698201220070468</v>
      </c>
      <c r="S151" s="58">
        <f t="shared" si="7"/>
        <v>0.11005432301045803</v>
      </c>
      <c r="X151" s="47"/>
      <c r="AC151" s="38"/>
    </row>
    <row r="152" spans="17:29" x14ac:dyDescent="0.25">
      <c r="Q152" s="9">
        <v>109</v>
      </c>
      <c r="R152" s="51">
        <f t="shared" si="8"/>
        <v>0.12479656746760912</v>
      </c>
      <c r="S152" s="58">
        <f t="shared" si="7"/>
        <v>0.10782838443662475</v>
      </c>
      <c r="X152" s="47"/>
      <c r="AC152" s="38"/>
    </row>
    <row r="153" spans="17:29" x14ac:dyDescent="0.25">
      <c r="Q153" s="9">
        <v>110</v>
      </c>
      <c r="R153" s="51">
        <f t="shared" si="8"/>
        <v>0.12264873568928281</v>
      </c>
      <c r="S153" s="58">
        <f t="shared" si="7"/>
        <v>0.10564746728856507</v>
      </c>
      <c r="X153" s="47"/>
      <c r="AC153" s="38"/>
    </row>
    <row r="154" spans="17:29" x14ac:dyDescent="0.25">
      <c r="Q154" s="9">
        <v>111</v>
      </c>
      <c r="R154" s="51">
        <f t="shared" si="8"/>
        <v>0.12053786952180301</v>
      </c>
      <c r="S154" s="58">
        <f t="shared" si="7"/>
        <v>0.1035106609711698</v>
      </c>
      <c r="X154" s="47"/>
      <c r="AC154" s="38"/>
    </row>
    <row r="155" spans="17:29" x14ac:dyDescent="0.25">
      <c r="Q155" s="9">
        <v>112</v>
      </c>
      <c r="R155" s="51">
        <f t="shared" si="8"/>
        <v>0.11846333276246566</v>
      </c>
      <c r="S155" s="58">
        <f t="shared" si="7"/>
        <v>0.10141707330685959</v>
      </c>
      <c r="X155" s="47"/>
      <c r="AC155" s="38"/>
    </row>
    <row r="156" spans="17:29" x14ac:dyDescent="0.25">
      <c r="Q156" s="9">
        <v>113</v>
      </c>
      <c r="R156" s="51">
        <f t="shared" si="8"/>
        <v>0.11642450015803761</v>
      </c>
      <c r="S156" s="58">
        <f t="shared" si="7"/>
        <v>9.9365830163075375E-2</v>
      </c>
      <c r="X156" s="47"/>
      <c r="AC156" s="38"/>
    </row>
    <row r="157" spans="17:29" x14ac:dyDescent="0.25">
      <c r="Q157" s="9">
        <v>114</v>
      </c>
      <c r="R157" s="51">
        <f t="shared" si="8"/>
        <v>0.11442075721630893</v>
      </c>
      <c r="S157" s="58">
        <f t="shared" si="7"/>
        <v>9.735607508730304E-2</v>
      </c>
      <c r="X157" s="47"/>
      <c r="AC157" s="38"/>
    </row>
    <row r="158" spans="17:29" x14ac:dyDescent="0.25">
      <c r="Q158" s="9">
        <v>115</v>
      </c>
      <c r="R158" s="51">
        <f t="shared" si="8"/>
        <v>0.11245150002088861</v>
      </c>
      <c r="S158" s="58">
        <f t="shared" si="7"/>
        <v>9.5386968949480136E-2</v>
      </c>
      <c r="X158" s="47"/>
      <c r="AC158" s="38"/>
    </row>
    <row r="159" spans="17:29" x14ac:dyDescent="0.25">
      <c r="Q159" s="9">
        <v>116</v>
      </c>
      <c r="R159" s="51">
        <f t="shared" si="8"/>
        <v>0.11051613504918766</v>
      </c>
      <c r="S159" s="58">
        <f t="shared" si="7"/>
        <v>9.3457689591635112E-2</v>
      </c>
      <c r="X159" s="47"/>
      <c r="AC159" s="38"/>
    </row>
    <row r="160" spans="17:29" x14ac:dyDescent="0.25">
      <c r="Q160" s="9">
        <v>117</v>
      </c>
      <c r="R160" s="51">
        <f t="shared" si="8"/>
        <v>0.10861407899353487</v>
      </c>
      <c r="S160" s="58">
        <f t="shared" si="7"/>
        <v>9.1567431484612924E-2</v>
      </c>
      <c r="X160" s="47"/>
      <c r="AC160" s="38"/>
    </row>
    <row r="161" spans="17:30" x14ac:dyDescent="0.25">
      <c r="Q161" s="9">
        <v>118</v>
      </c>
      <c r="R161" s="51">
        <f t="shared" si="8"/>
        <v>0.10674475858537134</v>
      </c>
      <c r="S161" s="58">
        <f t="shared" si="7"/>
        <v>8.9715405391743608E-2</v>
      </c>
      <c r="X161" s="47"/>
      <c r="AC161" s="38"/>
    </row>
    <row r="162" spans="17:30" x14ac:dyDescent="0.25">
      <c r="Q162" s="9">
        <v>119</v>
      </c>
      <c r="R162" s="51">
        <f t="shared" si="8"/>
        <v>0.10490761042247065</v>
      </c>
      <c r="S162" s="58">
        <f t="shared" si="7"/>
        <v>8.790083803931352E-2</v>
      </c>
      <c r="X162" s="47"/>
      <c r="AC162" s="38"/>
    </row>
    <row r="163" spans="17:30" x14ac:dyDescent="0.25">
      <c r="Q163" s="9">
        <v>120</v>
      </c>
      <c r="R163" s="51">
        <f t="shared" si="8"/>
        <v>0.10310208079913273</v>
      </c>
      <c r="S163" s="58">
        <f t="shared" si="7"/>
        <v>8.6122971793701458E-2</v>
      </c>
      <c r="X163" s="47"/>
      <c r="AC163" s="38"/>
    </row>
    <row r="164" spans="17:30" x14ac:dyDescent="0.25">
      <c r="Q164" s="9">
        <v>121</v>
      </c>
      <c r="R164" s="51">
        <f t="shared" si="8"/>
        <v>0.10132762553930021</v>
      </c>
      <c r="S164" s="58">
        <f t="shared" si="7"/>
        <v>8.4381064345045054E-2</v>
      </c>
      <c r="X164" s="47"/>
      <c r="AC164" s="38"/>
    </row>
    <row r="165" spans="17:30" x14ac:dyDescent="0.25">
      <c r="Q165" s="9">
        <v>122</v>
      </c>
      <c r="R165" s="51">
        <f t="shared" si="8"/>
        <v>9.9583709832546941E-2</v>
      </c>
      <c r="S165" s="58">
        <f t="shared" si="7"/>
        <v>8.2674388397305176E-2</v>
      </c>
      <c r="X165" s="47"/>
      <c r="AC165" s="38"/>
    </row>
    <row r="166" spans="17:30" x14ac:dyDescent="0.25">
      <c r="Q166" s="9">
        <v>123</v>
      </c>
      <c r="R166" s="51">
        <f t="shared" si="8"/>
        <v>9.7869808072889294E-2</v>
      </c>
      <c r="S166" s="58">
        <f t="shared" si="7"/>
        <v>8.1002231364599164E-2</v>
      </c>
      <c r="X166" s="47"/>
      <c r="AC166" s="38"/>
      <c r="AD166" s="42"/>
    </row>
    <row r="167" spans="17:30" x14ac:dyDescent="0.25">
      <c r="Q167" s="9">
        <v>124</v>
      </c>
      <c r="R167" s="51">
        <f t="shared" si="8"/>
        <v>9.6185403700371541E-2</v>
      </c>
      <c r="S167" s="58">
        <f t="shared" si="7"/>
        <v>7.9363895073675861E-2</v>
      </c>
      <c r="X167" s="47"/>
      <c r="AC167" s="38"/>
      <c r="AD167" s="42"/>
    </row>
    <row r="168" spans="17:30" x14ac:dyDescent="0.25">
      <c r="Q168" s="9">
        <v>125</v>
      </c>
      <c r="R168" s="51">
        <f t="shared" si="8"/>
        <v>9.4529989045377738E-2</v>
      </c>
      <c r="S168" s="58">
        <f t="shared" si="7"/>
        <v>7.7758695472408365E-2</v>
      </c>
      <c r="X168" s="47"/>
      <c r="AC168" s="38"/>
      <c r="AD168" s="42"/>
    </row>
    <row r="169" spans="17:30" x14ac:dyDescent="0.25">
      <c r="Q169" s="9">
        <v>126</v>
      </c>
      <c r="R169" s="51">
        <f t="shared" si="8"/>
        <v>9.2903065175623092E-2</v>
      </c>
      <c r="S169" s="58">
        <f t="shared" si="7"/>
        <v>7.6185962344182762E-2</v>
      </c>
      <c r="X169" s="47"/>
      <c r="AC169" s="38"/>
      <c r="AD169" s="42"/>
    </row>
    <row r="170" spans="17:30" x14ac:dyDescent="0.25">
      <c r="Q170" s="9">
        <v>127</v>
      </c>
      <c r="R170" s="51">
        <f t="shared" si="8"/>
        <v>9.1304141745778652E-2</v>
      </c>
      <c r="S170" s="58">
        <f t="shared" si="7"/>
        <v>7.4645039028063589E-2</v>
      </c>
      <c r="X170" s="47"/>
      <c r="AC170" s="38"/>
      <c r="AD170" s="42"/>
    </row>
    <row r="171" spans="17:30" x14ac:dyDescent="0.25">
      <c r="Q171" s="9">
        <v>128</v>
      </c>
      <c r="R171" s="51">
        <f t="shared" si="8"/>
        <v>8.9732736849684122E-2</v>
      </c>
      <c r="S171" s="58">
        <f t="shared" si="7"/>
        <v>7.3135282144619146E-2</v>
      </c>
      <c r="X171" s="47"/>
      <c r="AC171" s="38"/>
      <c r="AD171" s="42"/>
    </row>
    <row r="172" spans="17:30" x14ac:dyDescent="0.25">
      <c r="Q172" s="9">
        <v>129</v>
      </c>
      <c r="R172" s="51">
        <f t="shared" si="8"/>
        <v>8.8188376875104155E-2</v>
      </c>
      <c r="S172" s="58">
        <f t="shared" ref="S172:S235" si="9">S171*(1-$W$67)</f>
        <v>7.1656061327292256E-2</v>
      </c>
      <c r="X172" s="47"/>
      <c r="AC172" s="38"/>
      <c r="AD172" s="42"/>
    </row>
    <row r="173" spans="17:30" x14ac:dyDescent="0.25">
      <c r="Q173" s="9">
        <v>130</v>
      </c>
      <c r="R173" s="51">
        <f t="shared" si="8"/>
        <v>8.6670596360984425E-2</v>
      </c>
      <c r="S173" s="58">
        <f t="shared" si="9"/>
        <v>7.020675895920421E-2</v>
      </c>
      <c r="X173" s="47"/>
      <c r="AC173" s="38"/>
      <c r="AD173" s="42"/>
    </row>
    <row r="174" spans="17:30" x14ac:dyDescent="0.25">
      <c r="Q174" s="9">
        <v>131</v>
      </c>
      <c r="R174" s="51">
        <f t="shared" si="8"/>
        <v>8.517893785716435E-2</v>
      </c>
      <c r="S174" s="58">
        <f t="shared" si="9"/>
        <v>6.8786769915282167E-2</v>
      </c>
      <c r="X174" s="47"/>
      <c r="AC174" s="38"/>
      <c r="AD174" s="42"/>
    </row>
    <row r="175" spans="17:30" x14ac:dyDescent="0.25">
      <c r="Q175" s="9">
        <v>132</v>
      </c>
      <c r="R175" s="51">
        <f t="shared" si="8"/>
        <v>8.3712951786504328E-2</v>
      </c>
      <c r="S175" s="58">
        <f t="shared" si="9"/>
        <v>6.7395501309602118E-2</v>
      </c>
      <c r="X175" s="47"/>
      <c r="AC175" s="38"/>
      <c r="AD175" s="42"/>
    </row>
    <row r="176" spans="17:30" x14ac:dyDescent="0.25">
      <c r="Q176" s="9">
        <v>133</v>
      </c>
      <c r="R176" s="51">
        <f t="shared" si="8"/>
        <v>8.2272196309385787E-2</v>
      </c>
      <c r="S176" s="58">
        <f t="shared" si="9"/>
        <v>6.6032372247842142E-2</v>
      </c>
      <c r="X176" s="47"/>
      <c r="AC176" s="38"/>
      <c r="AD176" s="42"/>
    </row>
    <row r="177" spans="17:30" x14ac:dyDescent="0.25">
      <c r="Q177" s="9">
        <v>134</v>
      </c>
      <c r="R177" s="51">
        <f t="shared" si="8"/>
        <v>8.0856237190543329E-2</v>
      </c>
      <c r="S177" s="58">
        <f t="shared" si="9"/>
        <v>6.4696813584742441E-2</v>
      </c>
      <c r="X177" s="47"/>
      <c r="AC177" s="38"/>
      <c r="AD177" s="42"/>
    </row>
    <row r="178" spans="17:30" x14ac:dyDescent="0.25">
      <c r="Q178" s="9">
        <v>135</v>
      </c>
      <c r="R178" s="51">
        <f t="shared" si="8"/>
        <v>7.9464647668188768E-2</v>
      </c>
      <c r="S178" s="58">
        <f t="shared" si="9"/>
        <v>6.3388267686470962E-2</v>
      </c>
      <c r="X178" s="47"/>
      <c r="AC178" s="38"/>
      <c r="AD178" s="42"/>
    </row>
    <row r="179" spans="17:30" x14ac:dyDescent="0.25">
      <c r="Q179" s="9">
        <v>136</v>
      </c>
      <c r="R179" s="51">
        <f t="shared" si="8"/>
        <v>7.8097008325387629E-2</v>
      </c>
      <c r="S179" s="58">
        <f t="shared" si="9"/>
        <v>6.2106188197795384E-2</v>
      </c>
      <c r="X179" s="47"/>
      <c r="AC179" s="38"/>
      <c r="AD179" s="42"/>
    </row>
    <row r="180" spans="17:30" x14ac:dyDescent="0.25">
      <c r="Q180" s="9">
        <v>137</v>
      </c>
      <c r="R180" s="51">
        <f t="shared" si="8"/>
        <v>7.6752906963649309E-2</v>
      </c>
      <c r="S180" s="58">
        <f t="shared" si="9"/>
        <v>6.0850039813964203E-2</v>
      </c>
      <c r="X180" s="47"/>
      <c r="AC180" s="38"/>
      <c r="AD180" s="42"/>
    </row>
    <row r="181" spans="17:30" x14ac:dyDescent="0.25">
      <c r="Q181" s="9">
        <v>138</v>
      </c>
      <c r="R181" s="51">
        <f t="shared" si="8"/>
        <v>7.5431938478692895E-2</v>
      </c>
      <c r="S181" s="58">
        <f t="shared" si="9"/>
        <v>5.9619298057201751E-2</v>
      </c>
      <c r="X181" s="47"/>
      <c r="AC181" s="38"/>
      <c r="AD181" s="42"/>
    </row>
    <row r="182" spans="17:30" x14ac:dyDescent="0.25">
      <c r="Q182" s="9">
        <v>139</v>
      </c>
      <c r="R182" s="51">
        <f t="shared" si="8"/>
        <v>7.4133704738351097E-2</v>
      </c>
      <c r="S182" s="58">
        <f t="shared" si="9"/>
        <v>5.8413449057723756E-2</v>
      </c>
      <c r="X182" s="47"/>
      <c r="AC182" s="38"/>
      <c r="AD182" s="42"/>
    </row>
    <row r="183" spans="17:30" x14ac:dyDescent="0.25">
      <c r="Q183" s="9">
        <v>140</v>
      </c>
      <c r="R183" s="51">
        <f t="shared" si="8"/>
        <v>7.285781446257554E-2</v>
      </c>
      <c r="S183" s="58">
        <f t="shared" si="9"/>
        <v>5.7231989339182061E-2</v>
      </c>
      <c r="X183" s="47"/>
      <c r="AC183" s="38"/>
      <c r="AD183" s="42"/>
    </row>
    <row r="184" spans="17:30" x14ac:dyDescent="0.25">
      <c r="Q184" s="9">
        <v>141</v>
      </c>
      <c r="R184" s="51">
        <f t="shared" si="8"/>
        <v>7.1603883105507263E-2</v>
      </c>
      <c r="S184" s="58">
        <f t="shared" si="9"/>
        <v>5.6074425608448879E-2</v>
      </c>
      <c r="X184" s="47"/>
      <c r="AC184" s="38"/>
      <c r="AD184" s="42"/>
    </row>
    <row r="185" spans="17:30" x14ac:dyDescent="0.25">
      <c r="Q185" s="9">
        <v>142</v>
      </c>
      <c r="R185" s="51">
        <f t="shared" si="8"/>
        <v>7.0371532739576831E-2</v>
      </c>
      <c r="S185" s="58">
        <f t="shared" si="9"/>
        <v>5.4940274549652848E-2</v>
      </c>
      <c r="X185" s="47"/>
      <c r="AC185" s="38"/>
      <c r="AD185" s="42"/>
    </row>
    <row r="186" spans="17:30" x14ac:dyDescent="0.25">
      <c r="Q186" s="9">
        <v>143</v>
      </c>
      <c r="R186" s="51">
        <f t="shared" si="8"/>
        <v>6.9160391941599175E-2</v>
      </c>
      <c r="S186" s="58">
        <f t="shared" si="9"/>
        <v>5.382906262238088E-2</v>
      </c>
      <c r="X186" s="47"/>
      <c r="AC186" s="38"/>
      <c r="AD186" s="42"/>
    </row>
    <row r="187" spans="17:30" x14ac:dyDescent="0.25">
      <c r="Q187" s="9">
        <v>144</v>
      </c>
      <c r="R187" s="51">
        <f t="shared" si="8"/>
        <v>6.7970095680828832E-2</v>
      </c>
      <c r="S187" s="58">
        <f t="shared" si="9"/>
        <v>5.2740325863961504E-2</v>
      </c>
      <c r="X187" s="47"/>
      <c r="AC187" s="38"/>
      <c r="AD187" s="42"/>
    </row>
    <row r="188" spans="17:30" x14ac:dyDescent="0.25">
      <c r="Q188" s="9">
        <v>145</v>
      </c>
      <c r="R188" s="51">
        <f t="shared" si="8"/>
        <v>6.6800285208941809E-2</v>
      </c>
      <c r="S188" s="58">
        <f t="shared" si="9"/>
        <v>5.1673609695747254E-2</v>
      </c>
      <c r="X188" s="47"/>
      <c r="AC188" s="38"/>
      <c r="AD188" s="42"/>
    </row>
    <row r="189" spans="17:30" x14ac:dyDescent="0.25">
      <c r="Q189" s="9">
        <v>146</v>
      </c>
      <c r="R189" s="51">
        <f t="shared" si="8"/>
        <v>6.5650607951910966E-2</v>
      </c>
      <c r="S189" s="58">
        <f t="shared" si="9"/>
        <v>5.0628468733315099E-2</v>
      </c>
      <c r="X189" s="47"/>
      <c r="AC189" s="38"/>
      <c r="AD189" s="42"/>
    </row>
    <row r="190" spans="17:30" x14ac:dyDescent="0.25">
      <c r="Q190" s="9">
        <v>147</v>
      </c>
      <c r="R190" s="51">
        <f t="shared" si="8"/>
        <v>6.4520717403742212E-2</v>
      </c>
      <c r="S190" s="58">
        <f t="shared" si="9"/>
        <v>4.9604466600505749E-2</v>
      </c>
      <c r="X190" s="47"/>
      <c r="AC190" s="38"/>
      <c r="AD190" s="42"/>
    </row>
    <row r="191" spans="17:30" x14ac:dyDescent="0.25">
      <c r="Q191" s="9">
        <v>148</v>
      </c>
      <c r="R191" s="51">
        <f t="shared" ref="R191:R254" si="10">R190*(1-$W$39)</f>
        <v>6.3410273022039665E-2</v>
      </c>
      <c r="S191" s="58">
        <f t="shared" si="9"/>
        <v>4.8601175747224161E-2</v>
      </c>
      <c r="X191" s="47"/>
      <c r="AC191" s="38"/>
      <c r="AD191" s="42"/>
    </row>
    <row r="192" spans="17:30" x14ac:dyDescent="0.25">
      <c r="Q192" s="9">
        <v>149</v>
      </c>
      <c r="R192" s="51">
        <f t="shared" si="10"/>
        <v>6.2318940125368184E-2</v>
      </c>
      <c r="S192" s="58">
        <f t="shared" si="9"/>
        <v>4.7618177270925176E-2</v>
      </c>
      <c r="X192" s="47"/>
      <c r="AC192" s="38"/>
      <c r="AD192" s="42"/>
    </row>
    <row r="193" spans="17:30" x14ac:dyDescent="0.25">
      <c r="Q193" s="9">
        <v>150</v>
      </c>
      <c r="R193" s="51">
        <f t="shared" si="10"/>
        <v>6.1246389792382297E-2</v>
      </c>
      <c r="S193" s="58">
        <f t="shared" si="9"/>
        <v>4.6655060741709768E-2</v>
      </c>
      <c r="X193" s="47"/>
      <c r="AC193" s="38"/>
      <c r="AD193" s="42"/>
    </row>
    <row r="194" spans="17:30" x14ac:dyDescent="0.25">
      <c r="Q194" s="9">
        <v>151</v>
      </c>
      <c r="R194" s="51">
        <f t="shared" si="10"/>
        <v>6.0192298762691263E-2</v>
      </c>
      <c r="S194" s="58">
        <f t="shared" si="9"/>
        <v>4.5711424030958861E-2</v>
      </c>
      <c r="X194" s="47"/>
      <c r="AC194" s="38"/>
      <c r="AD194" s="42"/>
    </row>
    <row r="195" spans="17:30" x14ac:dyDescent="0.25">
      <c r="Q195" s="9">
        <v>152</v>
      </c>
      <c r="R195" s="51">
        <f t="shared" si="10"/>
        <v>5.9156349339430286E-2</v>
      </c>
      <c r="S195" s="58">
        <f t="shared" si="9"/>
        <v>4.4786873143433145E-2</v>
      </c>
      <c r="X195" s="47"/>
      <c r="AC195" s="38"/>
      <c r="AD195" s="42"/>
    </row>
    <row r="196" spans="17:30" x14ac:dyDescent="0.25">
      <c r="Q196" s="9">
        <v>153</v>
      </c>
      <c r="R196" s="51">
        <f t="shared" si="10"/>
        <v>5.8138229293508523E-2</v>
      </c>
      <c r="S196" s="58">
        <f t="shared" si="9"/>
        <v>4.3881022052768837E-2</v>
      </c>
      <c r="X196" s="47"/>
      <c r="AC196" s="38"/>
      <c r="AD196" s="42"/>
    </row>
    <row r="197" spans="17:30" x14ac:dyDescent="0.25">
      <c r="Q197" s="9">
        <v>154</v>
      </c>
      <c r="R197" s="51">
        <f t="shared" si="10"/>
        <v>5.7137631769505072E-2</v>
      </c>
      <c r="S197" s="58">
        <f t="shared" si="9"/>
        <v>4.299349254030066E-2</v>
      </c>
      <c r="X197" s="47"/>
      <c r="AC197" s="38"/>
      <c r="AD197" s="42"/>
    </row>
    <row r="198" spans="17:30" x14ac:dyDescent="0.25">
      <c r="Q198" s="9">
        <v>155</v>
      </c>
      <c r="R198" s="51">
        <f t="shared" si="10"/>
        <v>5.6154255193184559E-2</v>
      </c>
      <c r="S198" s="58">
        <f t="shared" si="9"/>
        <v>4.2123914037144772E-2</v>
      </c>
      <c r="X198" s="47"/>
      <c r="AC198" s="38"/>
      <c r="AD198" s="42"/>
    </row>
    <row r="199" spans="17:30" x14ac:dyDescent="0.25">
      <c r="Q199" s="9">
        <v>156</v>
      </c>
      <c r="R199" s="51">
        <f t="shared" si="10"/>
        <v>5.51878031806044E-2</v>
      </c>
      <c r="S199" s="58">
        <f t="shared" si="9"/>
        <v>4.1271923469475683E-2</v>
      </c>
      <c r="X199" s="47"/>
      <c r="AC199" s="38"/>
      <c r="AD199" s="42"/>
    </row>
    <row r="200" spans="17:30" x14ac:dyDescent="0.25">
      <c r="Q200" s="9">
        <v>157</v>
      </c>
      <c r="R200" s="51">
        <f t="shared" si="10"/>
        <v>5.4237984448786435E-2</v>
      </c>
      <c r="S200" s="58">
        <f t="shared" si="9"/>
        <v>4.0437165106932571E-2</v>
      </c>
      <c r="X200" s="47"/>
      <c r="AC200" s="38"/>
      <c r="AD200" s="42"/>
    </row>
    <row r="201" spans="17:30" x14ac:dyDescent="0.25">
      <c r="Q201" s="9">
        <v>158</v>
      </c>
      <c r="R201" s="51">
        <f t="shared" si="10"/>
        <v>5.330451272792594E-2</v>
      </c>
      <c r="S201" s="58">
        <f t="shared" si="9"/>
        <v>3.9619290414091721E-2</v>
      </c>
      <c r="X201" s="47"/>
      <c r="AC201" s="38"/>
      <c r="AD201" s="42"/>
    </row>
    <row r="202" spans="17:30" x14ac:dyDescent="0.25">
      <c r="Q202" s="9">
        <v>159</v>
      </c>
      <c r="R202" s="51">
        <f t="shared" si="10"/>
        <v>5.2387106675111594E-2</v>
      </c>
      <c r="S202" s="58">
        <f t="shared" si="9"/>
        <v>3.8817957904943037E-2</v>
      </c>
      <c r="X202" s="47"/>
      <c r="AC202" s="38"/>
      <c r="AD202" s="42"/>
    </row>
    <row r="203" spans="17:30" x14ac:dyDescent="0.25">
      <c r="Q203" s="9">
        <v>160</v>
      </c>
      <c r="R203" s="51">
        <f t="shared" si="10"/>
        <v>5.1485489789530353E-2</v>
      </c>
      <c r="S203" s="58">
        <f t="shared" si="9"/>
        <v>3.8032833000309914E-2</v>
      </c>
      <c r="X203" s="47"/>
      <c r="AC203" s="38"/>
      <c r="AD203" s="42"/>
    </row>
    <row r="204" spans="17:30" x14ac:dyDescent="0.25">
      <c r="Q204" s="9">
        <v>161</v>
      </c>
      <c r="R204" s="51">
        <f t="shared" si="10"/>
        <v>5.0599390329131737E-2</v>
      </c>
      <c r="S204" s="58">
        <f t="shared" si="9"/>
        <v>3.7263587888152851E-2</v>
      </c>
      <c r="X204" s="47"/>
      <c r="AC204" s="38"/>
      <c r="AD204" s="42"/>
    </row>
    <row r="205" spans="17:30" x14ac:dyDescent="0.25">
      <c r="Q205" s="9">
        <v>162</v>
      </c>
      <c r="R205" s="51">
        <f t="shared" si="10"/>
        <v>4.9728541228726365E-2</v>
      </c>
      <c r="S205" s="58">
        <f t="shared" si="9"/>
        <v>3.6509901386698622E-2</v>
      </c>
      <c r="X205" s="47"/>
      <c r="AC205" s="38"/>
      <c r="AD205" s="42"/>
    </row>
    <row r="206" spans="17:30" x14ac:dyDescent="0.25">
      <c r="Q206" s="9">
        <v>163</v>
      </c>
      <c r="R206" s="51">
        <f t="shared" si="10"/>
        <v>4.8872680019494068E-2</v>
      </c>
      <c r="S206" s="58">
        <f t="shared" si="9"/>
        <v>3.5771458810337685E-2</v>
      </c>
      <c r="X206" s="47"/>
      <c r="AC206" s="38"/>
      <c r="AD206" s="42"/>
    </row>
    <row r="207" spans="17:30" x14ac:dyDescent="0.25">
      <c r="Q207" s="9">
        <v>164</v>
      </c>
      <c r="R207" s="51">
        <f t="shared" si="10"/>
        <v>4.803154874987732E-2</v>
      </c>
      <c r="S207" s="58">
        <f t="shared" si="9"/>
        <v>3.5047951838233983E-2</v>
      </c>
      <c r="X207" s="47"/>
      <c r="AC207" s="38"/>
      <c r="AD207" s="42"/>
    </row>
    <row r="208" spans="17:30" x14ac:dyDescent="0.25">
      <c r="Q208" s="9">
        <v>165</v>
      </c>
      <c r="R208" s="51">
        <f t="shared" si="10"/>
        <v>4.7204893907836158E-2</v>
      </c>
      <c r="S208" s="58">
        <f t="shared" si="9"/>
        <v>3.4339078385592213E-2</v>
      </c>
      <c r="X208" s="47"/>
      <c r="AC208" s="38"/>
      <c r="AD208" s="42"/>
    </row>
    <row r="209" spans="17:30" x14ac:dyDescent="0.25">
      <c r="Q209" s="9">
        <v>166</v>
      </c>
      <c r="R209" s="51">
        <f t="shared" si="10"/>
        <v>4.6392466344441136E-2</v>
      </c>
      <c r="S209" s="58">
        <f t="shared" si="9"/>
        <v>3.3644542477528787E-2</v>
      </c>
      <c r="X209" s="47"/>
      <c r="AC209" s="38"/>
      <c r="AD209" s="42"/>
    </row>
    <row r="210" spans="17:30" x14ac:dyDescent="0.25">
      <c r="Q210" s="9">
        <v>167</v>
      </c>
      <c r="R210" s="51">
        <f t="shared" si="10"/>
        <v>4.5594021198781289E-2</v>
      </c>
      <c r="S210" s="58">
        <f t="shared" si="9"/>
        <v>3.2964054125493886E-2</v>
      </c>
      <c r="X210" s="47"/>
      <c r="AC210" s="38"/>
      <c r="AD210" s="42"/>
    </row>
    <row r="211" spans="17:30" x14ac:dyDescent="0.25">
      <c r="Q211" s="9">
        <v>168</v>
      </c>
      <c r="R211" s="51">
        <f t="shared" si="10"/>
        <v>4.4809317824164488E-2</v>
      </c>
      <c r="S211" s="58">
        <f t="shared" si="9"/>
        <v>3.2297329206192965E-2</v>
      </c>
      <c r="X211" s="47"/>
      <c r="AC211" s="38"/>
      <c r="AD211" s="42"/>
    </row>
    <row r="212" spans="17:30" x14ac:dyDescent="0.25">
      <c r="Q212" s="9">
        <v>169</v>
      </c>
      <c r="R212" s="51">
        <f t="shared" si="10"/>
        <v>4.4038119715587958E-2</v>
      </c>
      <c r="S212" s="58">
        <f t="shared" si="9"/>
        <v>3.1644089342957191E-2</v>
      </c>
      <c r="X212" s="47"/>
      <c r="AC212" s="38"/>
      <c r="AD212" s="42"/>
    </row>
    <row r="213" spans="17:30" x14ac:dyDescent="0.25">
      <c r="Q213" s="9">
        <v>170</v>
      </c>
      <c r="R213" s="51">
        <f t="shared" si="10"/>
        <v>4.3280194438457015E-2</v>
      </c>
      <c r="S213" s="58">
        <f t="shared" si="9"/>
        <v>3.1004061789513229E-2</v>
      </c>
      <c r="X213" s="47"/>
      <c r="AC213" s="38"/>
      <c r="AD213" s="42"/>
    </row>
    <row r="214" spans="17:30" x14ac:dyDescent="0.25">
      <c r="Q214" s="9">
        <v>171</v>
      </c>
      <c r="R214" s="51">
        <f t="shared" si="10"/>
        <v>4.2535313558530678E-2</v>
      </c>
      <c r="S214" s="58">
        <f t="shared" si="9"/>
        <v>3.0376979316103895E-2</v>
      </c>
      <c r="X214" s="47"/>
      <c r="AC214" s="38"/>
      <c r="AD214" s="42"/>
    </row>
    <row r="215" spans="17:30" x14ac:dyDescent="0.25">
      <c r="Q215" s="9">
        <v>172</v>
      </c>
      <c r="R215" s="51">
        <f t="shared" si="10"/>
        <v>4.1803252573072901E-2</v>
      </c>
      <c r="S215" s="58">
        <f t="shared" si="9"/>
        <v>2.9762580097912113E-2</v>
      </c>
      <c r="X215" s="47"/>
      <c r="AC215" s="38"/>
      <c r="AD215" s="42"/>
    </row>
    <row r="216" spans="17:30" x14ac:dyDescent="0.25">
      <c r="Q216" s="9">
        <v>173</v>
      </c>
      <c r="R216" s="51">
        <f t="shared" si="10"/>
        <v>4.1083790843188778E-2</v>
      </c>
      <c r="S216" s="58">
        <f t="shared" si="9"/>
        <v>2.916060760574159E-2</v>
      </c>
      <c r="X216" s="47"/>
      <c r="AC216" s="38"/>
      <c r="AD216" s="42"/>
    </row>
    <row r="217" spans="17:30" x14ac:dyDescent="0.25">
      <c r="Q217" s="9">
        <v>174</v>
      </c>
      <c r="R217" s="51">
        <f t="shared" si="10"/>
        <v>4.0376711527325262E-2</v>
      </c>
      <c r="S217" s="58">
        <f t="shared" si="9"/>
        <v>2.8570810498908555E-2</v>
      </c>
      <c r="X217" s="47"/>
      <c r="AC217" s="38"/>
      <c r="AD217" s="42"/>
    </row>
    <row r="218" spans="17:30" x14ac:dyDescent="0.25">
      <c r="Q218" s="9">
        <v>175</v>
      </c>
      <c r="R218" s="51">
        <f t="shared" si="10"/>
        <v>3.9681801515916396E-2</v>
      </c>
      <c r="S218" s="58">
        <f t="shared" si="9"/>
        <v>2.7992942520299866E-2</v>
      </c>
      <c r="X218" s="47"/>
      <c r="AC218" s="38"/>
      <c r="AD218" s="42"/>
    </row>
    <row r="219" spans="17:30" x14ac:dyDescent="0.25">
      <c r="Q219" s="9">
        <v>176</v>
      </c>
      <c r="R219" s="51">
        <f t="shared" si="10"/>
        <v>3.8998851367153343E-2</v>
      </c>
      <c r="S219" s="58">
        <f t="shared" si="9"/>
        <v>2.7426762393553621E-2</v>
      </c>
      <c r="X219" s="47"/>
      <c r="AC219" s="38"/>
      <c r="AD219" s="42"/>
    </row>
    <row r="220" spans="17:30" x14ac:dyDescent="0.25">
      <c r="Q220" s="9">
        <v>177</v>
      </c>
      <c r="R220" s="51">
        <f t="shared" si="10"/>
        <v>3.832765524385983E-2</v>
      </c>
      <c r="S220" s="58">
        <f t="shared" si="9"/>
        <v>2.687203372231942E-2</v>
      </c>
      <c r="X220" s="47"/>
      <c r="AC220" s="38"/>
      <c r="AD220" s="42"/>
    </row>
    <row r="221" spans="17:30" x14ac:dyDescent="0.25">
      <c r="Q221" s="9">
        <v>178</v>
      </c>
      <c r="R221" s="51">
        <f t="shared" si="10"/>
        <v>3.7668010851454055E-2</v>
      </c>
      <c r="S221" s="58">
        <f t="shared" si="9"/>
        <v>2.632852489155613E-2</v>
      </c>
      <c r="X221" s="47"/>
      <c r="AC221" s="38"/>
      <c r="AD221" s="42"/>
    </row>
    <row r="222" spans="17:30" x14ac:dyDescent="0.25">
      <c r="Q222" s="9">
        <v>179</v>
      </c>
      <c r="R222" s="51">
        <f t="shared" si="10"/>
        <v>3.7019719376978268E-2</v>
      </c>
      <c r="S222" s="58">
        <f t="shared" si="9"/>
        <v>2.5796008970826009E-2</v>
      </c>
      <c r="X222" s="47"/>
      <c r="AC222" s="38"/>
      <c r="AD222" s="42"/>
    </row>
    <row r="223" spans="17:30" x14ac:dyDescent="0.25">
      <c r="Q223" s="9">
        <v>180</v>
      </c>
      <c r="R223" s="51">
        <f t="shared" si="10"/>
        <v>3.6382585429177716E-2</v>
      </c>
      <c r="S223" s="58">
        <f t="shared" si="9"/>
        <v>2.5274263619544764E-2</v>
      </c>
      <c r="X223" s="47"/>
      <c r="AC223" s="38"/>
      <c r="AD223" s="42"/>
    </row>
    <row r="224" spans="17:30" x14ac:dyDescent="0.25">
      <c r="Q224" s="9">
        <v>181</v>
      </c>
      <c r="R224" s="51">
        <f t="shared" si="10"/>
        <v>3.575641697961085E-2</v>
      </c>
      <c r="S224" s="58">
        <f t="shared" si="9"/>
        <v>2.4763070994148033E-2</v>
      </c>
      <c r="X224" s="47"/>
      <c r="AC224" s="38"/>
      <c r="AD224" s="42"/>
    </row>
    <row r="225" spans="17:30" x14ac:dyDescent="0.25">
      <c r="Q225" s="9">
        <v>182</v>
      </c>
      <c r="R225" s="51">
        <f t="shared" si="10"/>
        <v>3.5141025304773095E-2</v>
      </c>
      <c r="S225" s="58">
        <f t="shared" si="9"/>
        <v>2.4262217657135474E-2</v>
      </c>
      <c r="X225" s="47"/>
      <c r="AC225" s="38"/>
      <c r="AD225" s="42"/>
    </row>
    <row r="226" spans="17:30" x14ac:dyDescent="0.25">
      <c r="Q226" s="9">
        <v>183</v>
      </c>
      <c r="R226" s="51">
        <f t="shared" si="10"/>
        <v>3.4536224929216687E-2</v>
      </c>
      <c r="S226" s="58">
        <f t="shared" si="9"/>
        <v>2.3771494487954518E-2</v>
      </c>
      <c r="X226" s="47"/>
      <c r="AC226" s="38"/>
      <c r="AD226" s="42"/>
    </row>
    <row r="227" spans="17:30" x14ac:dyDescent="0.25">
      <c r="Q227" s="9">
        <v>184</v>
      </c>
      <c r="R227" s="51">
        <f t="shared" si="10"/>
        <v>3.394183356964945E-2</v>
      </c>
      <c r="S227" s="58">
        <f t="shared" si="9"/>
        <v>2.329069659568658E-2</v>
      </c>
      <c r="X227" s="47"/>
      <c r="AC227" s="38"/>
      <c r="AD227" s="42"/>
    </row>
    <row r="228" spans="17:30" x14ac:dyDescent="0.25">
      <c r="Q228" s="9">
        <v>185</v>
      </c>
      <c r="R228" s="51">
        <f t="shared" si="10"/>
        <v>3.3357672079995682E-2</v>
      </c>
      <c r="S228" s="58">
        <f t="shared" si="9"/>
        <v>2.2819623233499255E-2</v>
      </c>
      <c r="X228" s="47"/>
      <c r="AC228" s="38"/>
      <c r="AD228" s="42"/>
    </row>
    <row r="229" spans="17:30" x14ac:dyDescent="0.25">
      <c r="Q229" s="9">
        <v>186</v>
      </c>
      <c r="R229" s="51">
        <f t="shared" si="10"/>
        <v>3.2783564397402577E-2</v>
      </c>
      <c r="S229" s="58">
        <f t="shared" si="9"/>
        <v>2.2358077714828797E-2</v>
      </c>
      <c r="X229" s="47"/>
      <c r="AC229" s="38"/>
      <c r="AD229" s="42"/>
    </row>
    <row r="230" spans="17:30" x14ac:dyDescent="0.25">
      <c r="Q230" s="9">
        <v>187</v>
      </c>
      <c r="R230" s="51">
        <f t="shared" si="10"/>
        <v>3.2219337489175923E-2</v>
      </c>
      <c r="S230" s="58">
        <f t="shared" si="9"/>
        <v>2.1905867331257853E-2</v>
      </c>
      <c r="X230" s="47"/>
      <c r="AC230" s="38"/>
      <c r="AD230" s="42"/>
    </row>
    <row r="231" spans="17:30" x14ac:dyDescent="0.25">
      <c r="Q231" s="9">
        <v>188</v>
      </c>
      <c r="R231" s="51">
        <f t="shared" si="10"/>
        <v>3.1664821300629045E-2</v>
      </c>
      <c r="S231" s="58">
        <f t="shared" si="9"/>
        <v>2.1462803272054222E-2</v>
      </c>
      <c r="X231" s="47"/>
      <c r="AC231" s="38"/>
      <c r="AD231" s="42"/>
    </row>
    <row r="232" spans="17:30" x14ac:dyDescent="0.25">
      <c r="Q232" s="9">
        <v>189</v>
      </c>
      <c r="R232" s="51">
        <f t="shared" si="10"/>
        <v>3.1119848703829323E-2</v>
      </c>
      <c r="S232" s="58">
        <f t="shared" si="9"/>
        <v>2.1028700545336974E-2</v>
      </c>
      <c r="X232" s="47"/>
      <c r="AC232" s="38"/>
      <c r="AD232" s="42"/>
    </row>
    <row r="233" spans="17:30" x14ac:dyDescent="0.25">
      <c r="Q233" s="9">
        <v>190</v>
      </c>
      <c r="R233" s="51">
        <f t="shared" si="10"/>
        <v>3.0584255447226816E-2</v>
      </c>
      <c r="S233" s="58">
        <f t="shared" si="9"/>
        <v>2.0603377900837071E-2</v>
      </c>
      <c r="X233" s="47"/>
      <c r="AC233" s="38"/>
      <c r="AD233" s="42"/>
    </row>
    <row r="234" spans="17:30" x14ac:dyDescent="0.25">
      <c r="Q234" s="9">
        <v>191</v>
      </c>
      <c r="R234" s="51">
        <f t="shared" si="10"/>
        <v>3.0057880106149803E-2</v>
      </c>
      <c r="S234" s="58">
        <f t="shared" si="9"/>
        <v>2.0186657754220211E-2</v>
      </c>
      <c r="X234" s="47"/>
      <c r="AC234" s="38"/>
      <c r="AD234" s="42"/>
    </row>
    <row r="235" spans="17:30" x14ac:dyDescent="0.25">
      <c r="Q235" s="9">
        <v>192</v>
      </c>
      <c r="R235" s="51">
        <f t="shared" si="10"/>
        <v>2.9540564034152336E-2</v>
      </c>
      <c r="S235" s="58">
        <f t="shared" si="9"/>
        <v>1.9778366112940298E-2</v>
      </c>
      <c r="X235" s="47"/>
      <c r="AC235" s="38"/>
      <c r="AD235" s="42"/>
    </row>
    <row r="236" spans="17:30" x14ac:dyDescent="0.25">
      <c r="Q236" s="9">
        <v>193</v>
      </c>
      <c r="R236" s="51">
        <f t="shared" si="10"/>
        <v>2.9032151315199119E-2</v>
      </c>
      <c r="S236" s="58">
        <f t="shared" ref="S236:S283" si="11">S235*(1-$W$67)</f>
        <v>1.9378332503592603E-2</v>
      </c>
      <c r="X236" s="47"/>
      <c r="AC236" s="38"/>
      <c r="AD236" s="42"/>
    </row>
    <row r="237" spans="17:30" x14ac:dyDescent="0.25">
      <c r="Q237" s="9">
        <v>194</v>
      </c>
      <c r="R237" s="51">
        <f t="shared" si="10"/>
        <v>2.8532488716673347E-2</v>
      </c>
      <c r="S237" s="58">
        <f t="shared" si="11"/>
        <v>1.8986389900736238E-2</v>
      </c>
      <c r="X237" s="47"/>
      <c r="AC237" s="38"/>
      <c r="AD237" s="42"/>
    </row>
    <row r="238" spans="17:30" x14ac:dyDescent="0.25">
      <c r="Q238" s="9">
        <v>195</v>
      </c>
      <c r="R238" s="51">
        <f t="shared" si="10"/>
        <v>2.8041425643193271E-2</v>
      </c>
      <c r="S238" s="58">
        <f t="shared" si="11"/>
        <v>1.8602374657156289E-2</v>
      </c>
      <c r="X238" s="47"/>
      <c r="AC238" s="38"/>
      <c r="AD238" s="42"/>
    </row>
    <row r="239" spans="17:30" x14ac:dyDescent="0.25">
      <c r="Q239" s="9">
        <v>196</v>
      </c>
      <c r="R239" s="51">
        <f t="shared" si="10"/>
        <v>2.7558814091223648E-2</v>
      </c>
      <c r="S239" s="58">
        <f t="shared" si="11"/>
        <v>1.8226126435536425E-2</v>
      </c>
      <c r="X239" s="47"/>
      <c r="AC239" s="38"/>
      <c r="AD239" s="42"/>
    </row>
    <row r="240" spans="17:30" x14ac:dyDescent="0.25">
      <c r="Q240" s="9">
        <v>197</v>
      </c>
      <c r="R240" s="51">
        <f t="shared" si="10"/>
        <v>2.7084508604468333E-2</v>
      </c>
      <c r="S240" s="58">
        <f t="shared" si="11"/>
        <v>1.7857488141513504E-2</v>
      </c>
      <c r="X240" s="47"/>
      <c r="AC240" s="38"/>
      <c r="AD240" s="42"/>
    </row>
    <row r="241" spans="17:30" x14ac:dyDescent="0.25">
      <c r="Q241" s="9">
        <v>198</v>
      </c>
      <c r="R241" s="51">
        <f t="shared" si="10"/>
        <v>2.6618366230030607E-2</v>
      </c>
      <c r="S241" s="58">
        <f t="shared" si="11"/>
        <v>1.7496305858086182E-2</v>
      </c>
      <c r="X241" s="47"/>
      <c r="AC241" s="38"/>
      <c r="AD241" s="42"/>
    </row>
    <row r="242" spans="17:30" x14ac:dyDescent="0.25">
      <c r="Q242" s="9">
        <v>199</v>
      </c>
      <c r="R242" s="51">
        <f t="shared" si="10"/>
        <v>2.6160246475328008E-2</v>
      </c>
      <c r="S242" s="58">
        <f t="shared" si="11"/>
        <v>1.7142428781350194E-2</v>
      </c>
      <c r="X242" s="47"/>
      <c r="AC242" s="38"/>
      <c r="AD242" s="42"/>
    </row>
    <row r="243" spans="17:30" x14ac:dyDescent="0.25">
      <c r="Q243" s="9">
        <v>200</v>
      </c>
      <c r="R243" s="51">
        <f t="shared" si="10"/>
        <v>2.5710011265748692E-2</v>
      </c>
      <c r="S243" s="58">
        <f t="shared" si="11"/>
        <v>1.6795709157533405E-2</v>
      </c>
      <c r="X243" s="47"/>
      <c r="AC243" s="38"/>
      <c r="AD243" s="42"/>
    </row>
    <row r="244" spans="17:30" x14ac:dyDescent="0.25">
      <c r="Q244" s="9">
        <v>201</v>
      </c>
      <c r="R244" s="51">
        <f t="shared" si="10"/>
        <v>2.5267524903036555E-2</v>
      </c>
      <c r="S244" s="58">
        <f t="shared" si="11"/>
        <v>1.6456002221304413E-2</v>
      </c>
      <c r="X244" s="47"/>
      <c r="AC244" s="38"/>
      <c r="AD244" s="42"/>
    </row>
    <row r="245" spans="17:30" x14ac:dyDescent="0.25">
      <c r="Q245" s="9">
        <v>202</v>
      </c>
      <c r="R245" s="51">
        <f t="shared" si="10"/>
        <v>2.4832654024392564E-2</v>
      </c>
      <c r="S245" s="58">
        <f t="shared" si="11"/>
        <v>1.6123166135328881E-2</v>
      </c>
      <c r="X245" s="47"/>
      <c r="AC245" s="38"/>
      <c r="AD245" s="42"/>
    </row>
    <row r="246" spans="17:30" x14ac:dyDescent="0.25">
      <c r="Q246" s="9">
        <v>203</v>
      </c>
      <c r="R246" s="51">
        <f t="shared" si="10"/>
        <v>2.4405267562280002E-2</v>
      </c>
      <c r="S246" s="58">
        <f t="shared" si="11"/>
        <v>1.5797061931048413E-2</v>
      </c>
      <c r="X246" s="47"/>
      <c r="AC246" s="38"/>
      <c r="AD246" s="42"/>
    </row>
    <row r="247" spans="17:30" x14ac:dyDescent="0.25">
      <c r="Q247" s="9">
        <v>204</v>
      </c>
      <c r="R247" s="51">
        <f t="shared" si="10"/>
        <v>2.3985236704921475E-2</v>
      </c>
      <c r="S247" s="58">
        <f t="shared" si="11"/>
        <v>1.5477553450657211E-2</v>
      </c>
      <c r="X247" s="47"/>
      <c r="AC247" s="38"/>
      <c r="AD247" s="42"/>
    </row>
    <row r="248" spans="17:30" x14ac:dyDescent="0.25">
      <c r="Q248" s="9">
        <v>205</v>
      </c>
      <c r="R248" s="51">
        <f t="shared" si="10"/>
        <v>2.3572434857475792E-2</v>
      </c>
      <c r="S248" s="58">
        <f t="shared" si="11"/>
        <v>1.5164507290252314E-2</v>
      </c>
      <c r="X248" s="47"/>
      <c r="AC248" s="38"/>
      <c r="AD248" s="42"/>
    </row>
    <row r="249" spans="17:30" x14ac:dyDescent="0.25">
      <c r="Q249" s="9">
        <v>206</v>
      </c>
      <c r="R249" s="51">
        <f t="shared" si="10"/>
        <v>2.3166737603883027E-2</v>
      </c>
      <c r="S249" s="58">
        <f t="shared" si="11"/>
        <v>1.4857792744133657E-2</v>
      </c>
      <c r="X249" s="47"/>
      <c r="AC249" s="38"/>
      <c r="AD249" s="42"/>
    </row>
    <row r="250" spans="17:30" x14ac:dyDescent="0.25">
      <c r="Q250" s="9">
        <v>207</v>
      </c>
      <c r="R250" s="51">
        <f t="shared" si="10"/>
        <v>2.2768022669366245E-2</v>
      </c>
      <c r="S250" s="58">
        <f t="shared" si="11"/>
        <v>1.4557281750230723E-2</v>
      </c>
      <c r="X250" s="47"/>
      <c r="AC250" s="38"/>
      <c r="AD250" s="42"/>
    </row>
    <row r="251" spans="17:30" x14ac:dyDescent="0.25">
      <c r="Q251" s="9">
        <v>208</v>
      </c>
      <c r="R251" s="51">
        <f t="shared" si="10"/>
        <v>2.23761698835786E-2</v>
      </c>
      <c r="S251" s="58">
        <f t="shared" si="11"/>
        <v>1.4262848836632966E-2</v>
      </c>
      <c r="X251" s="47"/>
      <c r="AC251" s="38"/>
      <c r="AD251" s="42"/>
    </row>
    <row r="252" spans="17:30" x14ac:dyDescent="0.25">
      <c r="Q252" s="9">
        <v>209</v>
      </c>
      <c r="R252" s="51">
        <f t="shared" si="10"/>
        <v>2.1991061144384694E-2</v>
      </c>
      <c r="S252" s="58">
        <f t="shared" si="11"/>
        <v>1.3974371069201717E-2</v>
      </c>
      <c r="X252" s="47"/>
      <c r="AC252" s="38"/>
      <c r="AD252" s="42"/>
    </row>
    <row r="253" spans="17:30" x14ac:dyDescent="0.25">
      <c r="Q253" s="9">
        <v>210</v>
      </c>
      <c r="R253" s="51">
        <f t="shared" si="10"/>
        <v>2.1612580382265292E-2</v>
      </c>
      <c r="S253" s="58">
        <f t="shared" si="11"/>
        <v>1.3691728000241671E-2</v>
      </c>
      <c r="X253" s="47"/>
      <c r="AC253" s="38"/>
      <c r="AD253" s="42"/>
    </row>
    <row r="254" spans="17:30" x14ac:dyDescent="0.25">
      <c r="Q254" s="9">
        <v>211</v>
      </c>
      <c r="R254" s="51">
        <f t="shared" si="10"/>
        <v>2.1240613525334635E-2</v>
      </c>
      <c r="S254" s="58">
        <f t="shared" si="11"/>
        <v>1.3414801618210544E-2</v>
      </c>
      <c r="X254" s="47"/>
      <c r="AC254" s="38"/>
      <c r="AD254" s="42"/>
    </row>
    <row r="255" spans="17:30" x14ac:dyDescent="0.25">
      <c r="Q255" s="9">
        <v>212</v>
      </c>
      <c r="R255" s="51">
        <f t="shared" ref="R255:R283" si="12">R254*(1-$W$39)</f>
        <v>2.0875048464959859E-2</v>
      </c>
      <c r="S255" s="58">
        <f t="shared" si="11"/>
        <v>1.3143476298445882E-2</v>
      </c>
      <c r="X255" s="47"/>
      <c r="AC255" s="38"/>
      <c r="AD255" s="42"/>
    </row>
    <row r="256" spans="17:30" x14ac:dyDescent="0.25">
      <c r="Q256" s="9">
        <v>213</v>
      </c>
      <c r="R256" s="51">
        <f t="shared" si="12"/>
        <v>2.0515775021972098E-2</v>
      </c>
      <c r="S256" s="58">
        <f t="shared" si="11"/>
        <v>1.287763875488847E-2</v>
      </c>
      <c r="X256" s="47"/>
      <c r="AC256" s="38"/>
      <c r="AD256" s="42"/>
    </row>
    <row r="257" spans="17:30" x14ac:dyDescent="0.25">
      <c r="Q257" s="9">
        <v>214</v>
      </c>
      <c r="R257" s="51">
        <f t="shared" si="12"/>
        <v>2.0162684913459124E-2</v>
      </c>
      <c r="S257" s="58">
        <f t="shared" si="11"/>
        <v>1.2617177992782171E-2</v>
      </c>
      <c r="X257" s="47"/>
      <c r="AC257" s="38"/>
      <c r="AD257" s="42"/>
    </row>
    <row r="258" spans="17:30" x14ac:dyDescent="0.25">
      <c r="Q258" s="9">
        <v>215</v>
      </c>
      <c r="R258" s="51">
        <f t="shared" si="12"/>
        <v>1.9815671720129525E-2</v>
      </c>
      <c r="S258" s="58">
        <f t="shared" si="11"/>
        <v>1.2361985262330453E-2</v>
      </c>
      <c r="X258" s="47"/>
      <c r="AC258" s="38"/>
      <c r="AD258" s="42"/>
    </row>
    <row r="259" spans="17:30" x14ac:dyDescent="0.25">
      <c r="Q259" s="9">
        <v>216</v>
      </c>
      <c r="R259" s="51">
        <f t="shared" si="12"/>
        <v>1.9474630854238541E-2</v>
      </c>
      <c r="S259" s="58">
        <f t="shared" si="11"/>
        <v>1.211195401329024E-2</v>
      </c>
      <c r="X259" s="47"/>
      <c r="AC259" s="38"/>
      <c r="AD259" s="42"/>
    </row>
    <row r="260" spans="17:30" x14ac:dyDescent="0.25">
      <c r="Q260" s="9">
        <v>217</v>
      </c>
      <c r="R260" s="51">
        <f t="shared" si="12"/>
        <v>1.9139459528065936E-2</v>
      </c>
      <c r="S260" s="58">
        <f t="shared" si="11"/>
        <v>1.1866979850484153E-2</v>
      </c>
      <c r="X260" s="47"/>
      <c r="AC260" s="38"/>
      <c r="AD260" s="42"/>
    </row>
    <row r="261" spans="17:30" x14ac:dyDescent="0.25">
      <c r="Q261" s="9">
        <v>218</v>
      </c>
      <c r="R261" s="51">
        <f t="shared" si="12"/>
        <v>1.881005672293638E-2</v>
      </c>
      <c r="S261" s="58">
        <f t="shared" si="11"/>
        <v>1.1626960490212546E-2</v>
      </c>
      <c r="X261" s="47"/>
      <c r="AC261" s="38"/>
      <c r="AD261" s="42"/>
    </row>
    <row r="262" spans="17:30" x14ac:dyDescent="0.25">
      <c r="Q262" s="9">
        <v>219</v>
      </c>
      <c r="R262" s="51">
        <f t="shared" si="12"/>
        <v>1.8486323158773015E-2</v>
      </c>
      <c r="S262" s="58">
        <f t="shared" si="11"/>
        <v>1.1391795717547139E-2</v>
      </c>
      <c r="X262" s="47"/>
      <c r="AC262" s="38"/>
      <c r="AD262" s="42"/>
    </row>
    <row r="263" spans="17:30" x14ac:dyDescent="0.25">
      <c r="Q263" s="9">
        <v>220</v>
      </c>
      <c r="R263" s="51">
        <f t="shared" si="12"/>
        <v>1.816816126417501E-2</v>
      </c>
      <c r="S263" s="58">
        <f t="shared" si="11"/>
        <v>1.1161387344488434E-2</v>
      </c>
      <c r="X263" s="47"/>
      <c r="AC263" s="38"/>
      <c r="AD263" s="42"/>
    </row>
    <row r="264" spans="17:30" x14ac:dyDescent="0.25">
      <c r="Q264" s="9">
        <v>221</v>
      </c>
      <c r="R264" s="51">
        <f t="shared" si="12"/>
        <v>1.7855475147010125E-2</v>
      </c>
      <c r="S264" s="58">
        <f t="shared" si="11"/>
        <v>1.0935639168969419E-2</v>
      </c>
      <c r="X264" s="47"/>
      <c r="AC264" s="38"/>
      <c r="AD264" s="42"/>
    </row>
    <row r="265" spans="17:30" x14ac:dyDescent="0.25">
      <c r="Q265" s="9">
        <v>222</v>
      </c>
      <c r="R265" s="51">
        <f t="shared" si="12"/>
        <v>1.7548170565513381E-2</v>
      </c>
      <c r="S265" s="58">
        <f t="shared" si="11"/>
        <v>1.0714456934688463E-2</v>
      </c>
      <c r="X265" s="47"/>
      <c r="AC265" s="38"/>
      <c r="AD265" s="42"/>
    </row>
    <row r="266" spans="17:30" x14ac:dyDescent="0.25">
      <c r="Q266" s="9">
        <v>223</v>
      </c>
      <c r="R266" s="51">
        <f t="shared" si="12"/>
        <v>1.7246154899883133E-2</v>
      </c>
      <c r="S266" s="58">
        <f t="shared" si="11"/>
        <v>1.0497748291754625E-2</v>
      </c>
      <c r="X266" s="47"/>
      <c r="AC266" s="38"/>
      <c r="AD266" s="42"/>
    </row>
    <row r="267" spans="17:30" x14ac:dyDescent="0.25">
      <c r="Q267" s="9">
        <v>224</v>
      </c>
      <c r="R267" s="51">
        <f t="shared" si="12"/>
        <v>1.6949337124366019E-2</v>
      </c>
      <c r="S267" s="58">
        <f t="shared" si="11"/>
        <v>1.028542275812894E-2</v>
      </c>
      <c r="X267" s="47"/>
      <c r="AC267" s="38"/>
      <c r="AD267" s="42"/>
    </row>
    <row r="268" spans="17:30" x14ac:dyDescent="0.25">
      <c r="Q268" s="9">
        <v>225</v>
      </c>
      <c r="R268" s="51">
        <f t="shared" si="12"/>
        <v>1.6657627779822326E-2</v>
      </c>
      <c r="S268" s="58">
        <f t="shared" si="11"/>
        <v>1.0077391681845583E-2</v>
      </c>
      <c r="X268" s="47"/>
      <c r="AC268" s="38"/>
      <c r="AD268" s="42"/>
    </row>
    <row r="269" spans="17:30" x14ac:dyDescent="0.25">
      <c r="Q269" s="9">
        <v>226</v>
      </c>
      <c r="R269" s="51">
        <f t="shared" si="12"/>
        <v>1.637093894676352E-2</v>
      </c>
      <c r="S269" s="58">
        <f t="shared" si="11"/>
        <v>9.8735682039971465E-3</v>
      </c>
      <c r="X269" s="47"/>
      <c r="AC269" s="38"/>
      <c r="AD269" s="42"/>
    </row>
    <row r="270" spans="17:30" x14ac:dyDescent="0.25">
      <c r="Q270" s="9">
        <v>227</v>
      </c>
      <c r="R270" s="51">
        <f t="shared" si="12"/>
        <v>1.6089184218853837E-2</v>
      </c>
      <c r="S270" s="58">
        <f t="shared" si="11"/>
        <v>9.673867222468574E-3</v>
      </c>
      <c r="X270" s="47"/>
      <c r="AC270" s="38"/>
      <c r="AD270" s="42"/>
    </row>
    <row r="271" spans="17:30" x14ac:dyDescent="0.25">
      <c r="Q271" s="9">
        <v>228</v>
      </c>
      <c r="R271" s="51">
        <f t="shared" si="12"/>
        <v>1.5812278676867922E-2</v>
      </c>
      <c r="S271" s="58">
        <f t="shared" si="11"/>
        <v>9.478205356404595E-3</v>
      </c>
      <c r="X271" s="47"/>
      <c r="AC271" s="38"/>
      <c r="AD271" s="42"/>
    </row>
    <row r="272" spans="17:30" x14ac:dyDescent="0.25">
      <c r="Q272" s="9">
        <v>229</v>
      </c>
      <c r="R272" s="51">
        <f t="shared" si="12"/>
        <v>1.5540138863096657E-2</v>
      </c>
      <c r="S272" s="58">
        <f t="shared" si="11"/>
        <v>9.2865009113958386E-3</v>
      </c>
      <c r="X272" s="47"/>
      <c r="AC272" s="38"/>
      <c r="AD272" s="42"/>
    </row>
    <row r="273" spans="17:30" x14ac:dyDescent="0.25">
      <c r="Q273" s="9">
        <v>230</v>
      </c>
      <c r="R273" s="51">
        <f t="shared" si="12"/>
        <v>1.527268275619351E-2</v>
      </c>
      <c r="S273" s="58">
        <f t="shared" si="11"/>
        <v>9.098673845369094E-3</v>
      </c>
      <c r="X273" s="47"/>
      <c r="AC273" s="38"/>
      <c r="AD273" s="42"/>
    </row>
    <row r="274" spans="17:30" x14ac:dyDescent="0.25">
      <c r="Q274" s="9">
        <v>231</v>
      </c>
      <c r="R274" s="51">
        <f t="shared" si="12"/>
        <v>1.5009829746453778E-2</v>
      </c>
      <c r="S274" s="58">
        <f t="shared" si="11"/>
        <v>8.914645735167457E-3</v>
      </c>
      <c r="X274" s="47"/>
      <c r="AC274" s="38"/>
      <c r="AD274" s="42"/>
    </row>
    <row r="275" spans="17:30" x14ac:dyDescent="0.25">
      <c r="Q275" s="9">
        <v>232</v>
      </c>
      <c r="R275" s="51">
        <f t="shared" si="12"/>
        <v>1.4751500611519291E-2</v>
      </c>
      <c r="S275" s="58">
        <f t="shared" si="11"/>
        <v>8.7343397438064286E-3</v>
      </c>
      <c r="X275" s="47"/>
      <c r="AC275" s="38"/>
      <c r="AD275" s="42"/>
    </row>
    <row r="276" spans="17:30" x14ac:dyDescent="0.25">
      <c r="Q276" s="9">
        <v>233</v>
      </c>
      <c r="R276" s="51">
        <f t="shared" si="12"/>
        <v>1.4497617492501258E-2</v>
      </c>
      <c r="S276" s="58">
        <f t="shared" si="11"/>
        <v>8.5576805883922757E-3</v>
      </c>
      <c r="X276" s="47"/>
      <c r="AC276" s="38"/>
      <c r="AD276" s="42"/>
    </row>
    <row r="277" spans="17:30" x14ac:dyDescent="0.25">
      <c r="Q277" s="9">
        <v>234</v>
      </c>
      <c r="R277" s="51">
        <f t="shared" si="12"/>
        <v>1.4248103870514055E-2</v>
      </c>
      <c r="S277" s="58">
        <f t="shared" si="11"/>
        <v>8.3845945086892873E-3</v>
      </c>
      <c r="X277" s="47"/>
      <c r="AC277" s="38"/>
      <c r="AD277" s="42"/>
    </row>
    <row r="278" spans="17:30" x14ac:dyDescent="0.25">
      <c r="Q278" s="9">
        <v>235</v>
      </c>
      <c r="R278" s="51">
        <f t="shared" si="12"/>
        <v>1.4002884543612881E-2</v>
      </c>
      <c r="S278" s="58">
        <f t="shared" si="11"/>
        <v>8.2150092363227605E-3</v>
      </c>
      <c r="X278" s="47"/>
      <c r="AC278" s="38"/>
      <c r="AD278" s="42"/>
    </row>
    <row r="279" spans="17:30" x14ac:dyDescent="0.25">
      <c r="Q279" s="9">
        <v>236</v>
      </c>
      <c r="R279" s="51">
        <f t="shared" si="12"/>
        <v>1.376188560412833E-2</v>
      </c>
      <c r="S279" s="58">
        <f t="shared" si="11"/>
        <v>8.0488539646049028E-3</v>
      </c>
      <c r="X279" s="47"/>
      <c r="AC279" s="38"/>
      <c r="AD279" s="42"/>
    </row>
    <row r="280" spans="17:30" x14ac:dyDescent="0.25">
      <c r="Q280" s="9">
        <v>237</v>
      </c>
      <c r="R280" s="51">
        <f t="shared" si="12"/>
        <v>1.3525034416391055E-2</v>
      </c>
      <c r="S280" s="58">
        <f t="shared" si="11"/>
        <v>7.8860593189710153E-3</v>
      </c>
      <c r="X280" s="47"/>
      <c r="AC280" s="38"/>
      <c r="AD280" s="42"/>
    </row>
    <row r="281" spans="17:30" x14ac:dyDescent="0.25">
      <c r="Q281" s="9">
        <v>238</v>
      </c>
      <c r="R281" s="51">
        <f t="shared" si="12"/>
        <v>1.3292259594839801E-2</v>
      </c>
      <c r="S281" s="58">
        <f t="shared" si="11"/>
        <v>7.7265573280136321E-3</v>
      </c>
      <c r="X281" s="47"/>
      <c r="AC281" s="38"/>
      <c r="AD281" s="42"/>
    </row>
    <row r="282" spans="17:30" x14ac:dyDescent="0.25">
      <c r="Q282" s="9">
        <v>239</v>
      </c>
      <c r="R282" s="51">
        <f t="shared" si="12"/>
        <v>1.3063490982506216E-2</v>
      </c>
      <c r="S282" s="58">
        <f t="shared" si="11"/>
        <v>7.5702813951025244E-3</v>
      </c>
      <c r="X282" s="47"/>
      <c r="AC282" s="38"/>
      <c r="AD282" s="42"/>
    </row>
    <row r="283" spans="17:30" x14ac:dyDescent="0.25">
      <c r="Q283" s="9">
        <v>240</v>
      </c>
      <c r="R283" s="51">
        <f t="shared" si="12"/>
        <v>1.2838659629869947E-2</v>
      </c>
      <c r="S283" s="58">
        <f t="shared" si="11"/>
        <v>7.4171662705787029E-3</v>
      </c>
      <c r="X283" s="47"/>
      <c r="AC283" s="38"/>
      <c r="AD283" s="42"/>
    </row>
    <row r="284" spans="17:30" x14ac:dyDescent="0.25">
      <c r="Q284" s="9"/>
      <c r="R284" s="9"/>
      <c r="S284" s="9"/>
      <c r="X284" s="47"/>
      <c r="AA284" s="42"/>
      <c r="AB284" s="43"/>
      <c r="AC284" s="42"/>
      <c r="AD284" s="42"/>
    </row>
    <row r="285" spans="17:30" x14ac:dyDescent="0.25">
      <c r="X285" s="47"/>
      <c r="AA285" s="42"/>
      <c r="AB285" s="43"/>
      <c r="AC285" s="42"/>
      <c r="AD285" s="42"/>
    </row>
    <row r="286" spans="17:30" x14ac:dyDescent="0.25">
      <c r="X286" s="47"/>
      <c r="AA286" s="42"/>
      <c r="AB286" s="43"/>
      <c r="AC286" s="42"/>
      <c r="AD286" s="42"/>
    </row>
    <row r="287" spans="17:30" x14ac:dyDescent="0.25">
      <c r="X287" s="47"/>
      <c r="AA287" s="42"/>
      <c r="AB287" s="42"/>
      <c r="AC287" s="42"/>
      <c r="AD287" s="42"/>
    </row>
    <row r="288" spans="17:30" x14ac:dyDescent="0.25">
      <c r="X288" s="47"/>
      <c r="AA288" s="42"/>
      <c r="AB288" s="42"/>
      <c r="AC288" s="42"/>
      <c r="AD288" s="42"/>
    </row>
    <row r="289" spans="24:30" x14ac:dyDescent="0.25">
      <c r="X289" s="47"/>
      <c r="AA289" s="42"/>
      <c r="AB289" s="42"/>
      <c r="AC289" s="42"/>
      <c r="AD289" s="42"/>
    </row>
    <row r="290" spans="24:30" x14ac:dyDescent="0.25">
      <c r="X290" s="47"/>
      <c r="AA290" s="42"/>
      <c r="AB290" s="42"/>
      <c r="AC290" s="42"/>
      <c r="AD290" s="42"/>
    </row>
    <row r="291" spans="24:30" x14ac:dyDescent="0.25">
      <c r="X291" s="47"/>
      <c r="AA291" s="42"/>
      <c r="AB291" s="42"/>
      <c r="AC291" s="42"/>
      <c r="AD291" s="42"/>
    </row>
    <row r="292" spans="24:30" x14ac:dyDescent="0.25">
      <c r="X292" s="47"/>
      <c r="AA292" s="42"/>
      <c r="AB292" s="42"/>
      <c r="AC292" s="42"/>
      <c r="AD292" s="42"/>
    </row>
    <row r="293" spans="24:30" x14ac:dyDescent="0.25">
      <c r="X293" s="47"/>
      <c r="AA293" s="42"/>
      <c r="AB293" s="42"/>
      <c r="AC293" s="42"/>
      <c r="AD293" s="42"/>
    </row>
    <row r="294" spans="24:30" x14ac:dyDescent="0.25">
      <c r="X294" s="47"/>
      <c r="AA294" s="42"/>
      <c r="AB294" s="42"/>
      <c r="AC294" s="42"/>
      <c r="AD294" s="42"/>
    </row>
    <row r="295" spans="24:30" x14ac:dyDescent="0.25">
      <c r="X295" s="47"/>
      <c r="AA295" s="42"/>
      <c r="AB295" s="42"/>
      <c r="AC295" s="42"/>
      <c r="AD295" s="42"/>
    </row>
    <row r="296" spans="24:30" x14ac:dyDescent="0.25">
      <c r="X296" s="47"/>
      <c r="AA296" s="42"/>
      <c r="AB296" s="42"/>
      <c r="AC296" s="42"/>
      <c r="AD296" s="42"/>
    </row>
    <row r="297" spans="24:30" x14ac:dyDescent="0.25">
      <c r="X297" s="47"/>
      <c r="AA297" s="42"/>
      <c r="AB297" s="42"/>
      <c r="AC297" s="42"/>
      <c r="AD297" s="42"/>
    </row>
    <row r="298" spans="24:30" x14ac:dyDescent="0.25">
      <c r="X298" s="47"/>
      <c r="AA298" s="42"/>
      <c r="AB298" s="42"/>
      <c r="AC298" s="42"/>
      <c r="AD298" s="42"/>
    </row>
    <row r="299" spans="24:30" x14ac:dyDescent="0.25">
      <c r="X299" s="47"/>
      <c r="AA299" s="42"/>
      <c r="AB299" s="42"/>
      <c r="AC299" s="42"/>
      <c r="AD299" s="42"/>
    </row>
    <row r="300" spans="24:30" x14ac:dyDescent="0.25">
      <c r="X300" s="47"/>
      <c r="AA300" s="42"/>
      <c r="AB300" s="42"/>
      <c r="AC300" s="42"/>
      <c r="AD300" s="42"/>
    </row>
    <row r="301" spans="24:30" x14ac:dyDescent="0.25">
      <c r="X301" s="47"/>
      <c r="AA301" s="42"/>
      <c r="AB301" s="42"/>
      <c r="AC301" s="42"/>
      <c r="AD301" s="42"/>
    </row>
    <row r="302" spans="24:30" x14ac:dyDescent="0.25">
      <c r="X302" s="47"/>
      <c r="AA302" s="42"/>
      <c r="AB302" s="42"/>
      <c r="AC302" s="42"/>
      <c r="AD302" s="42"/>
    </row>
    <row r="303" spans="24:30" x14ac:dyDescent="0.25">
      <c r="X303" s="47"/>
      <c r="AA303" s="42"/>
      <c r="AB303" s="42"/>
      <c r="AC303" s="42"/>
      <c r="AD303" s="42"/>
    </row>
    <row r="304" spans="24:30" x14ac:dyDescent="0.25">
      <c r="X304" s="47"/>
      <c r="AA304" s="42"/>
      <c r="AB304" s="42"/>
      <c r="AC304" s="42"/>
      <c r="AD304" s="42"/>
    </row>
    <row r="305" spans="24:30" x14ac:dyDescent="0.25">
      <c r="X305" s="47"/>
      <c r="AA305" s="42"/>
      <c r="AB305" s="42"/>
      <c r="AC305" s="42"/>
      <c r="AD305" s="42"/>
    </row>
    <row r="306" spans="24:30" x14ac:dyDescent="0.25">
      <c r="X306" s="47"/>
      <c r="AA306" s="42"/>
      <c r="AB306" s="42"/>
      <c r="AC306" s="42"/>
      <c r="AD306" s="42"/>
    </row>
    <row r="307" spans="24:30" x14ac:dyDescent="0.25">
      <c r="X307" s="47"/>
      <c r="AA307" s="42"/>
      <c r="AB307" s="42"/>
      <c r="AC307" s="42"/>
      <c r="AD307" s="42"/>
    </row>
    <row r="308" spans="24:30" x14ac:dyDescent="0.25">
      <c r="X308" s="47"/>
      <c r="AA308" s="42"/>
      <c r="AB308" s="42"/>
      <c r="AC308" s="42"/>
      <c r="AD308" s="42"/>
    </row>
    <row r="309" spans="24:30" x14ac:dyDescent="0.25">
      <c r="X309" s="47"/>
      <c r="AA309" s="42"/>
      <c r="AB309" s="42"/>
      <c r="AC309" s="42"/>
      <c r="AD309" s="42"/>
    </row>
    <row r="310" spans="24:30" x14ac:dyDescent="0.25">
      <c r="X310" s="47"/>
      <c r="AA310" s="42"/>
      <c r="AB310" s="42"/>
      <c r="AC310" s="42"/>
      <c r="AD310" s="42"/>
    </row>
    <row r="311" spans="24:30" x14ac:dyDescent="0.25">
      <c r="X311" s="47"/>
      <c r="AA311" s="42"/>
      <c r="AB311" s="42"/>
      <c r="AC311" s="42"/>
      <c r="AD311" s="42"/>
    </row>
    <row r="312" spans="24:30" x14ac:dyDescent="0.25">
      <c r="X312" s="47"/>
      <c r="AA312" s="42"/>
      <c r="AB312" s="42"/>
      <c r="AC312" s="42"/>
      <c r="AD312" s="42"/>
    </row>
    <row r="313" spans="24:30" x14ac:dyDescent="0.25">
      <c r="X313" s="47"/>
      <c r="AA313" s="42"/>
      <c r="AB313" s="42"/>
      <c r="AC313" s="42"/>
      <c r="AD313" s="42"/>
    </row>
    <row r="314" spans="24:30" x14ac:dyDescent="0.25">
      <c r="X314" s="47"/>
      <c r="AA314" s="42"/>
      <c r="AB314" s="42"/>
      <c r="AC314" s="42"/>
      <c r="AD314" s="42"/>
    </row>
    <row r="315" spans="24:30" x14ac:dyDescent="0.25">
      <c r="X315" s="47"/>
      <c r="AA315" s="42"/>
      <c r="AB315" s="42"/>
      <c r="AC315" s="42"/>
      <c r="AD315" s="42"/>
    </row>
    <row r="316" spans="24:30" x14ac:dyDescent="0.25">
      <c r="X316" s="47"/>
      <c r="AA316" s="42"/>
      <c r="AB316" s="42"/>
      <c r="AC316" s="42"/>
      <c r="AD316" s="42"/>
    </row>
    <row r="317" spans="24:30" x14ac:dyDescent="0.25">
      <c r="X317" s="47"/>
      <c r="AA317" s="42"/>
      <c r="AB317" s="42"/>
      <c r="AC317" s="42"/>
      <c r="AD317" s="42"/>
    </row>
    <row r="318" spans="24:30" x14ac:dyDescent="0.25">
      <c r="X318" s="47"/>
      <c r="AA318" s="42"/>
      <c r="AB318" s="42"/>
      <c r="AC318" s="42"/>
      <c r="AD318" s="42"/>
    </row>
    <row r="319" spans="24:30" x14ac:dyDescent="0.25">
      <c r="X319" s="47"/>
      <c r="AA319" s="42"/>
      <c r="AB319" s="42"/>
      <c r="AC319" s="42"/>
      <c r="AD319" s="42"/>
    </row>
    <row r="320" spans="24:30" x14ac:dyDescent="0.25">
      <c r="X320" s="47"/>
      <c r="AA320" s="42"/>
      <c r="AB320" s="42"/>
      <c r="AC320" s="42"/>
      <c r="AD320" s="42"/>
    </row>
    <row r="321" spans="24:30" x14ac:dyDescent="0.25">
      <c r="X321" s="47"/>
      <c r="AA321" s="42"/>
      <c r="AB321" s="42"/>
      <c r="AC321" s="42"/>
      <c r="AD321" s="42"/>
    </row>
    <row r="322" spans="24:30" x14ac:dyDescent="0.25">
      <c r="X322" s="47"/>
      <c r="AA322" s="42"/>
      <c r="AB322" s="42"/>
      <c r="AC322" s="42"/>
      <c r="AD322" s="42"/>
    </row>
    <row r="323" spans="24:30" x14ac:dyDescent="0.25">
      <c r="X323" s="47"/>
      <c r="AA323" s="42"/>
      <c r="AB323" s="42"/>
      <c r="AC323" s="42"/>
      <c r="AD323" s="42"/>
    </row>
    <row r="324" spans="24:30" x14ac:dyDescent="0.25">
      <c r="X324" s="47"/>
      <c r="AA324" s="42"/>
      <c r="AB324" s="42"/>
      <c r="AC324" s="42"/>
      <c r="AD324" s="42"/>
    </row>
    <row r="325" spans="24:30" x14ac:dyDescent="0.25">
      <c r="X325" s="47"/>
      <c r="AA325" s="42"/>
      <c r="AB325" s="42"/>
      <c r="AC325" s="42"/>
      <c r="AD325" s="42"/>
    </row>
    <row r="326" spans="24:30" x14ac:dyDescent="0.25">
      <c r="X326" s="47"/>
      <c r="AA326" s="42"/>
      <c r="AB326" s="42"/>
      <c r="AC326" s="42"/>
      <c r="AD326" s="42"/>
    </row>
    <row r="327" spans="24:30" x14ac:dyDescent="0.25">
      <c r="X327" s="47"/>
      <c r="AA327" s="42"/>
      <c r="AB327" s="42"/>
      <c r="AC327" s="42"/>
      <c r="AD327" s="42"/>
    </row>
    <row r="328" spans="24:30" x14ac:dyDescent="0.25">
      <c r="X328" s="47"/>
      <c r="AA328" s="42"/>
      <c r="AB328" s="42"/>
      <c r="AC328" s="42"/>
      <c r="AD328" s="42"/>
    </row>
    <row r="329" spans="24:30" x14ac:dyDescent="0.25">
      <c r="X329" s="47"/>
      <c r="AA329" s="42"/>
      <c r="AB329" s="42"/>
      <c r="AC329" s="42"/>
      <c r="AD329" s="42"/>
    </row>
    <row r="330" spans="24:30" x14ac:dyDescent="0.25">
      <c r="X330" s="47"/>
      <c r="AA330" s="42"/>
      <c r="AB330" s="42"/>
      <c r="AC330" s="42"/>
      <c r="AD330" s="42"/>
    </row>
    <row r="331" spans="24:30" x14ac:dyDescent="0.25">
      <c r="X331" s="47"/>
      <c r="AA331" s="42"/>
      <c r="AB331" s="42"/>
      <c r="AC331" s="42"/>
      <c r="AD331" s="42"/>
    </row>
    <row r="332" spans="24:30" x14ac:dyDescent="0.25">
      <c r="X332" s="47"/>
      <c r="AA332" s="42"/>
      <c r="AB332" s="42"/>
      <c r="AC332" s="42"/>
      <c r="AD332" s="42"/>
    </row>
    <row r="333" spans="24:30" x14ac:dyDescent="0.25">
      <c r="X333" s="47"/>
      <c r="AA333" s="42"/>
      <c r="AB333" s="42"/>
      <c r="AC333" s="42"/>
      <c r="AD333" s="42"/>
    </row>
    <row r="334" spans="24:30" x14ac:dyDescent="0.25">
      <c r="X334" s="47"/>
      <c r="AA334" s="42"/>
      <c r="AB334" s="42"/>
      <c r="AC334" s="42"/>
      <c r="AD334" s="42"/>
    </row>
    <row r="335" spans="24:30" x14ac:dyDescent="0.25">
      <c r="X335" s="47"/>
      <c r="AA335" s="42"/>
      <c r="AB335" s="42"/>
      <c r="AC335" s="42"/>
      <c r="AD335" s="42"/>
    </row>
    <row r="336" spans="24:30" x14ac:dyDescent="0.25">
      <c r="X336" s="47"/>
      <c r="AA336" s="42"/>
      <c r="AB336" s="42"/>
      <c r="AC336" s="42"/>
      <c r="AD336" s="42"/>
    </row>
    <row r="337" spans="24:30" x14ac:dyDescent="0.25">
      <c r="X337" s="47"/>
      <c r="AA337" s="42"/>
      <c r="AB337" s="42"/>
      <c r="AC337" s="42"/>
      <c r="AD337" s="42"/>
    </row>
    <row r="338" spans="24:30" x14ac:dyDescent="0.25">
      <c r="X338" s="47"/>
      <c r="AA338" s="42"/>
      <c r="AB338" s="42"/>
      <c r="AC338" s="42"/>
      <c r="AD338" s="42"/>
    </row>
    <row r="339" spans="24:30" x14ac:dyDescent="0.25">
      <c r="X339" s="47"/>
      <c r="AA339" s="42"/>
      <c r="AB339" s="42"/>
      <c r="AC339" s="42"/>
      <c r="AD339" s="42"/>
    </row>
    <row r="340" spans="24:30" x14ac:dyDescent="0.25">
      <c r="X340" s="47"/>
      <c r="AA340" s="42"/>
      <c r="AB340" s="42"/>
      <c r="AC340" s="42"/>
      <c r="AD340" s="42"/>
    </row>
    <row r="341" spans="24:30" x14ac:dyDescent="0.25">
      <c r="X341" s="47"/>
      <c r="AA341" s="42"/>
      <c r="AB341" s="42"/>
      <c r="AC341" s="42"/>
      <c r="AD341" s="42"/>
    </row>
    <row r="342" spans="24:30" x14ac:dyDescent="0.25">
      <c r="X342" s="47"/>
      <c r="AA342" s="42"/>
      <c r="AB342" s="42"/>
      <c r="AC342" s="42"/>
      <c r="AD342" s="42"/>
    </row>
    <row r="343" spans="24:30" x14ac:dyDescent="0.25">
      <c r="X343" s="47"/>
      <c r="AA343" s="42"/>
      <c r="AB343" s="42"/>
      <c r="AC343" s="42"/>
      <c r="AD343" s="42"/>
    </row>
    <row r="344" spans="24:30" x14ac:dyDescent="0.25">
      <c r="X344" s="47"/>
      <c r="AA344" s="42"/>
      <c r="AB344" s="42"/>
      <c r="AC344" s="42"/>
      <c r="AD344" s="42"/>
    </row>
    <row r="345" spans="24:30" x14ac:dyDescent="0.25">
      <c r="X345" s="47"/>
      <c r="AA345" s="42"/>
      <c r="AB345" s="42"/>
      <c r="AC345" s="42"/>
      <c r="AD345" s="42"/>
    </row>
    <row r="346" spans="24:30" x14ac:dyDescent="0.25">
      <c r="X346" s="47"/>
      <c r="AA346" s="42"/>
      <c r="AB346" s="42"/>
      <c r="AC346" s="42"/>
      <c r="AD346" s="42"/>
    </row>
    <row r="347" spans="24:30" x14ac:dyDescent="0.25">
      <c r="X347" s="47"/>
      <c r="AA347" s="42"/>
      <c r="AB347" s="42"/>
      <c r="AC347" s="42"/>
      <c r="AD347" s="42"/>
    </row>
    <row r="348" spans="24:30" x14ac:dyDescent="0.25">
      <c r="X348" s="47"/>
      <c r="AA348" s="42"/>
      <c r="AB348" s="42"/>
      <c r="AC348" s="42"/>
      <c r="AD348" s="42"/>
    </row>
    <row r="349" spans="24:30" x14ac:dyDescent="0.25">
      <c r="X349" s="47"/>
      <c r="AA349" s="42"/>
      <c r="AB349" s="42"/>
      <c r="AC349" s="42"/>
      <c r="AD349" s="42"/>
    </row>
    <row r="350" spans="24:30" x14ac:dyDescent="0.25">
      <c r="X350" s="47"/>
      <c r="AA350" s="42"/>
      <c r="AB350" s="42"/>
      <c r="AC350" s="42"/>
      <c r="AD350" s="42"/>
    </row>
    <row r="351" spans="24:30" x14ac:dyDescent="0.25">
      <c r="X351" s="47"/>
      <c r="AA351" s="42"/>
      <c r="AB351" s="42"/>
      <c r="AC351" s="42"/>
      <c r="AD351" s="42"/>
    </row>
    <row r="352" spans="24:30" x14ac:dyDescent="0.25">
      <c r="X352" s="47"/>
      <c r="AA352" s="42"/>
      <c r="AB352" s="42"/>
      <c r="AC352" s="42"/>
      <c r="AD352" s="42"/>
    </row>
    <row r="353" spans="24:30" x14ac:dyDescent="0.25">
      <c r="X353" s="47"/>
      <c r="AA353" s="42"/>
      <c r="AB353" s="42"/>
      <c r="AC353" s="42"/>
      <c r="AD353" s="42"/>
    </row>
    <row r="354" spans="24:30" x14ac:dyDescent="0.25">
      <c r="X354" s="47"/>
      <c r="AA354" s="42"/>
      <c r="AB354" s="42"/>
      <c r="AC354" s="42"/>
      <c r="AD354" s="42"/>
    </row>
    <row r="355" spans="24:30" x14ac:dyDescent="0.25">
      <c r="X355" s="47"/>
      <c r="AA355" s="42"/>
      <c r="AB355" s="42"/>
      <c r="AC355" s="42"/>
      <c r="AD355" s="42"/>
    </row>
    <row r="356" spans="24:30" x14ac:dyDescent="0.25">
      <c r="X356" s="47"/>
      <c r="AA356" s="42"/>
      <c r="AB356" s="42"/>
      <c r="AC356" s="42"/>
      <c r="AD356" s="42"/>
    </row>
    <row r="357" spans="24:30" x14ac:dyDescent="0.25">
      <c r="X357" s="47"/>
      <c r="AA357" s="42"/>
      <c r="AB357" s="42"/>
      <c r="AC357" s="42"/>
      <c r="AD357" s="42"/>
    </row>
    <row r="358" spans="24:30" x14ac:dyDescent="0.25">
      <c r="X358" s="47"/>
      <c r="AA358" s="42"/>
      <c r="AB358" s="42"/>
      <c r="AC358" s="42"/>
      <c r="AD358" s="42"/>
    </row>
    <row r="359" spans="24:30" x14ac:dyDescent="0.25">
      <c r="X359" s="47"/>
      <c r="AA359" s="42"/>
      <c r="AB359" s="42"/>
      <c r="AC359" s="42"/>
      <c r="AD359" s="42"/>
    </row>
    <row r="360" spans="24:30" x14ac:dyDescent="0.25">
      <c r="X360" s="47"/>
      <c r="AA360" s="42"/>
      <c r="AB360" s="42"/>
      <c r="AC360" s="42"/>
      <c r="AD360" s="42"/>
    </row>
    <row r="361" spans="24:30" x14ac:dyDescent="0.25">
      <c r="X361" s="47"/>
      <c r="AA361" s="42"/>
      <c r="AB361" s="42"/>
      <c r="AC361" s="42"/>
      <c r="AD361" s="42"/>
    </row>
    <row r="362" spans="24:30" x14ac:dyDescent="0.25">
      <c r="X362" s="47"/>
      <c r="AA362" s="42"/>
      <c r="AB362" s="42"/>
      <c r="AC362" s="42"/>
      <c r="AD362" s="42"/>
    </row>
    <row r="363" spans="24:30" x14ac:dyDescent="0.25">
      <c r="X363" s="47"/>
      <c r="AA363" s="42"/>
      <c r="AB363" s="42"/>
      <c r="AC363" s="42"/>
      <c r="AD363" s="42"/>
    </row>
    <row r="364" spans="24:30" x14ac:dyDescent="0.25">
      <c r="X364" s="47"/>
      <c r="AA364" s="42"/>
      <c r="AB364" s="42"/>
      <c r="AC364" s="42"/>
      <c r="AD364" s="42"/>
    </row>
    <row r="365" spans="24:30" x14ac:dyDescent="0.25">
      <c r="X365" s="47"/>
      <c r="AA365" s="42"/>
      <c r="AB365" s="42"/>
      <c r="AC365" s="42"/>
      <c r="AD365" s="42"/>
    </row>
    <row r="366" spans="24:30" x14ac:dyDescent="0.25">
      <c r="X366" s="47"/>
      <c r="AA366" s="42"/>
      <c r="AB366" s="42"/>
      <c r="AC366" s="42"/>
      <c r="AD366" s="42"/>
    </row>
    <row r="367" spans="24:30" x14ac:dyDescent="0.25">
      <c r="X367" s="47"/>
      <c r="AA367" s="42"/>
      <c r="AB367" s="42"/>
      <c r="AC367" s="42"/>
      <c r="AD367" s="42"/>
    </row>
    <row r="368" spans="24:30" x14ac:dyDescent="0.25">
      <c r="X368" s="47"/>
      <c r="AA368" s="42"/>
      <c r="AB368" s="42"/>
      <c r="AC368" s="42"/>
      <c r="AD368" s="42"/>
    </row>
    <row r="369" spans="24:30" x14ac:dyDescent="0.25">
      <c r="X369" s="47"/>
      <c r="AA369" s="42"/>
      <c r="AB369" s="42"/>
      <c r="AC369" s="42"/>
      <c r="AD369" s="42"/>
    </row>
    <row r="370" spans="24:30" x14ac:dyDescent="0.25">
      <c r="X370" s="47"/>
      <c r="AA370" s="42"/>
      <c r="AB370" s="42"/>
      <c r="AC370" s="42"/>
      <c r="AD370" s="42"/>
    </row>
    <row r="371" spans="24:30" x14ac:dyDescent="0.25">
      <c r="X371" s="47"/>
      <c r="AA371" s="42"/>
      <c r="AB371" s="42"/>
      <c r="AC371" s="42"/>
      <c r="AD371" s="42"/>
    </row>
    <row r="372" spans="24:30" x14ac:dyDescent="0.25">
      <c r="X372" s="47"/>
      <c r="AA372" s="42"/>
      <c r="AB372" s="42"/>
      <c r="AC372" s="42"/>
      <c r="AD372" s="42"/>
    </row>
    <row r="373" spans="24:30" x14ac:dyDescent="0.25">
      <c r="X373" s="47"/>
      <c r="AA373" s="42"/>
      <c r="AB373" s="42"/>
      <c r="AC373" s="42"/>
      <c r="AD373" s="42"/>
    </row>
    <row r="374" spans="24:30" x14ac:dyDescent="0.25">
      <c r="X374" s="47"/>
      <c r="AA374" s="42"/>
      <c r="AB374" s="42"/>
      <c r="AC374" s="42"/>
      <c r="AD374" s="42"/>
    </row>
    <row r="375" spans="24:30" x14ac:dyDescent="0.25">
      <c r="X375" s="47"/>
      <c r="AA375" s="42"/>
      <c r="AB375" s="42"/>
      <c r="AC375" s="42"/>
      <c r="AD375" s="42"/>
    </row>
    <row r="376" spans="24:30" x14ac:dyDescent="0.25">
      <c r="X376" s="47"/>
      <c r="AA376" s="42"/>
      <c r="AB376" s="42"/>
      <c r="AC376" s="42"/>
      <c r="AD376" s="42"/>
    </row>
    <row r="377" spans="24:30" x14ac:dyDescent="0.25">
      <c r="X377" s="47"/>
      <c r="AA377" s="42"/>
      <c r="AB377" s="42"/>
      <c r="AC377" s="42"/>
      <c r="AD377" s="42"/>
    </row>
    <row r="378" spans="24:30" x14ac:dyDescent="0.25">
      <c r="X378" s="47"/>
      <c r="AA378" s="42"/>
      <c r="AB378" s="42"/>
      <c r="AC378" s="42"/>
      <c r="AD378" s="42"/>
    </row>
    <row r="379" spans="24:30" x14ac:dyDescent="0.25">
      <c r="X379" s="47"/>
      <c r="AA379" s="42"/>
      <c r="AB379" s="42"/>
      <c r="AC379" s="42"/>
      <c r="AD379" s="42"/>
    </row>
    <row r="380" spans="24:30" x14ac:dyDescent="0.25">
      <c r="X380" s="47"/>
      <c r="AA380" s="42"/>
      <c r="AB380" s="42"/>
      <c r="AC380" s="42"/>
      <c r="AD380" s="42"/>
    </row>
    <row r="381" spans="24:30" x14ac:dyDescent="0.25">
      <c r="X381" s="47"/>
      <c r="AA381" s="42"/>
      <c r="AB381" s="42"/>
      <c r="AC381" s="42"/>
      <c r="AD381" s="42"/>
    </row>
    <row r="382" spans="24:30" x14ac:dyDescent="0.25">
      <c r="X382" s="47"/>
      <c r="AA382" s="42"/>
      <c r="AB382" s="42"/>
      <c r="AC382" s="42"/>
      <c r="AD382" s="42"/>
    </row>
    <row r="383" spans="24:30" x14ac:dyDescent="0.25">
      <c r="X383" s="47"/>
      <c r="AA383" s="42"/>
      <c r="AB383" s="42"/>
      <c r="AC383" s="42"/>
      <c r="AD383" s="42"/>
    </row>
    <row r="384" spans="24:30" x14ac:dyDescent="0.25">
      <c r="X384" s="47"/>
      <c r="AA384" s="42"/>
      <c r="AB384" s="42"/>
      <c r="AC384" s="42"/>
      <c r="AD384" s="42"/>
    </row>
    <row r="385" spans="24:30" x14ac:dyDescent="0.25">
      <c r="X385" s="47"/>
      <c r="AA385" s="42"/>
      <c r="AB385" s="42"/>
      <c r="AC385" s="42"/>
      <c r="AD385" s="42"/>
    </row>
    <row r="386" spans="24:30" x14ac:dyDescent="0.25">
      <c r="X386" s="47"/>
      <c r="AA386" s="42"/>
      <c r="AB386" s="42"/>
      <c r="AC386" s="42"/>
      <c r="AD386" s="42"/>
    </row>
    <row r="387" spans="24:30" x14ac:dyDescent="0.25">
      <c r="X387" s="47"/>
      <c r="AA387" s="42"/>
      <c r="AB387" s="42"/>
      <c r="AC387" s="42"/>
      <c r="AD387" s="42"/>
    </row>
    <row r="388" spans="24:30" x14ac:dyDescent="0.25">
      <c r="X388" s="47"/>
      <c r="AA388" s="42"/>
      <c r="AB388" s="42"/>
      <c r="AC388" s="42"/>
      <c r="AD388" s="42"/>
    </row>
    <row r="389" spans="24:30" x14ac:dyDescent="0.25">
      <c r="X389" s="47"/>
      <c r="AA389" s="42"/>
      <c r="AB389" s="42"/>
      <c r="AC389" s="42"/>
      <c r="AD389" s="42"/>
    </row>
    <row r="390" spans="24:30" x14ac:dyDescent="0.25">
      <c r="X390" s="47"/>
      <c r="AA390" s="42"/>
      <c r="AB390" s="42"/>
      <c r="AC390" s="42"/>
      <c r="AD390" s="42"/>
    </row>
    <row r="391" spans="24:30" x14ac:dyDescent="0.25">
      <c r="X391" s="47"/>
      <c r="AA391" s="42"/>
      <c r="AB391" s="42"/>
      <c r="AC391" s="42"/>
      <c r="AD391" s="42"/>
    </row>
    <row r="392" spans="24:30" x14ac:dyDescent="0.25">
      <c r="X392" s="47"/>
      <c r="AA392" s="42"/>
      <c r="AB392" s="42"/>
      <c r="AC392" s="42"/>
      <c r="AD392" s="42"/>
    </row>
    <row r="393" spans="24:30" x14ac:dyDescent="0.25">
      <c r="X393" s="47"/>
      <c r="AA393" s="42"/>
      <c r="AB393" s="42"/>
      <c r="AC393" s="42"/>
      <c r="AD393" s="42"/>
    </row>
    <row r="394" spans="24:30" x14ac:dyDescent="0.25">
      <c r="X394" s="47"/>
      <c r="AA394" s="42"/>
      <c r="AB394" s="42"/>
      <c r="AC394" s="42"/>
      <c r="AD394" s="42"/>
    </row>
    <row r="395" spans="24:30" x14ac:dyDescent="0.25">
      <c r="X395" s="47"/>
      <c r="AA395" s="42"/>
      <c r="AB395" s="42"/>
      <c r="AC395" s="42"/>
      <c r="AD395" s="42"/>
    </row>
    <row r="396" spans="24:30" x14ac:dyDescent="0.25">
      <c r="X396" s="47"/>
      <c r="AA396" s="42"/>
      <c r="AB396" s="42"/>
      <c r="AC396" s="42"/>
      <c r="AD396" s="42"/>
    </row>
    <row r="397" spans="24:30" x14ac:dyDescent="0.25">
      <c r="X397" s="47"/>
      <c r="AA397" s="42"/>
      <c r="AB397" s="42"/>
      <c r="AC397" s="42"/>
      <c r="AD397" s="42"/>
    </row>
    <row r="398" spans="24:30" x14ac:dyDescent="0.25">
      <c r="X398" s="47"/>
      <c r="AA398" s="42"/>
      <c r="AB398" s="42"/>
      <c r="AC398" s="42"/>
      <c r="AD398" s="42"/>
    </row>
    <row r="399" spans="24:30" x14ac:dyDescent="0.25">
      <c r="X399" s="47"/>
      <c r="AA399" s="42"/>
      <c r="AB399" s="42"/>
      <c r="AC399" s="42"/>
      <c r="AD399" s="42"/>
    </row>
    <row r="400" spans="24:30" x14ac:dyDescent="0.25">
      <c r="X400" s="47"/>
      <c r="AA400" s="42"/>
      <c r="AB400" s="42"/>
      <c r="AC400" s="42"/>
      <c r="AD400" s="42"/>
    </row>
    <row r="401" spans="24:30" x14ac:dyDescent="0.25">
      <c r="X401" s="47"/>
      <c r="AA401" s="42"/>
      <c r="AB401" s="42"/>
      <c r="AC401" s="42"/>
      <c r="AD401" s="42"/>
    </row>
    <row r="402" spans="24:30" x14ac:dyDescent="0.25">
      <c r="X402" s="47"/>
      <c r="AA402" s="42"/>
      <c r="AB402" s="42"/>
      <c r="AC402" s="42"/>
      <c r="AD402" s="42"/>
    </row>
    <row r="403" spans="24:30" x14ac:dyDescent="0.25">
      <c r="X403" s="47"/>
      <c r="AA403" s="42"/>
      <c r="AB403" s="42"/>
      <c r="AC403" s="42"/>
      <c r="AD403" s="42"/>
    </row>
    <row r="404" spans="24:30" x14ac:dyDescent="0.25">
      <c r="X404" s="47"/>
      <c r="AA404" s="42"/>
      <c r="AB404" s="42"/>
      <c r="AC404" s="42"/>
      <c r="AD404" s="42"/>
    </row>
    <row r="405" spans="24:30" x14ac:dyDescent="0.25">
      <c r="X405" s="47"/>
      <c r="AA405" s="42"/>
      <c r="AB405" s="42"/>
      <c r="AC405" s="42"/>
      <c r="AD405" s="42"/>
    </row>
    <row r="406" spans="24:30" x14ac:dyDescent="0.25">
      <c r="X406" s="47"/>
      <c r="AA406" s="42"/>
      <c r="AB406" s="42"/>
      <c r="AC406" s="42"/>
      <c r="AD406" s="42"/>
    </row>
    <row r="407" spans="24:30" x14ac:dyDescent="0.25">
      <c r="X407" s="47"/>
      <c r="AA407" s="42"/>
      <c r="AB407" s="42"/>
      <c r="AC407" s="42"/>
      <c r="AD407" s="42"/>
    </row>
    <row r="408" spans="24:30" x14ac:dyDescent="0.25">
      <c r="X408" s="47"/>
      <c r="AA408" s="42"/>
      <c r="AB408" s="42"/>
      <c r="AC408" s="42"/>
      <c r="AD408" s="42"/>
    </row>
    <row r="409" spans="24:30" x14ac:dyDescent="0.25">
      <c r="X409" s="47"/>
      <c r="AA409" s="42"/>
      <c r="AB409" s="42"/>
      <c r="AC409" s="42"/>
      <c r="AD409" s="42"/>
    </row>
    <row r="410" spans="24:30" x14ac:dyDescent="0.25">
      <c r="X410" s="47"/>
      <c r="AA410" s="42"/>
      <c r="AB410" s="42"/>
      <c r="AC410" s="42"/>
      <c r="AD410" s="42"/>
    </row>
    <row r="411" spans="24:30" x14ac:dyDescent="0.25">
      <c r="X411" s="47"/>
      <c r="AA411" s="42"/>
      <c r="AB411" s="42"/>
      <c r="AC411" s="42"/>
      <c r="AD411" s="42"/>
    </row>
    <row r="412" spans="24:30" x14ac:dyDescent="0.25">
      <c r="X412" s="47"/>
      <c r="AA412" s="42"/>
      <c r="AB412" s="42"/>
      <c r="AC412" s="42"/>
      <c r="AD412" s="42"/>
    </row>
    <row r="413" spans="24:30" x14ac:dyDescent="0.25">
      <c r="X413" s="47"/>
      <c r="AA413" s="42"/>
      <c r="AB413" s="42"/>
      <c r="AC413" s="42"/>
      <c r="AD413" s="42"/>
    </row>
    <row r="414" spans="24:30" x14ac:dyDescent="0.25">
      <c r="X414" s="47"/>
      <c r="AA414" s="42"/>
      <c r="AB414" s="42"/>
      <c r="AC414" s="42"/>
      <c r="AD414" s="42"/>
    </row>
    <row r="415" spans="24:30" x14ac:dyDescent="0.25">
      <c r="X415" s="47"/>
      <c r="AA415" s="42"/>
      <c r="AB415" s="42"/>
      <c r="AC415" s="42"/>
      <c r="AD415" s="42"/>
    </row>
    <row r="416" spans="24:30" x14ac:dyDescent="0.25">
      <c r="X416" s="47"/>
      <c r="AA416" s="42"/>
      <c r="AB416" s="42"/>
      <c r="AC416" s="42"/>
      <c r="AD416" s="42"/>
    </row>
    <row r="417" spans="24:30" x14ac:dyDescent="0.25">
      <c r="X417" s="47"/>
      <c r="AA417" s="42"/>
      <c r="AB417" s="42"/>
      <c r="AC417" s="42"/>
      <c r="AD417" s="42"/>
    </row>
    <row r="418" spans="24:30" x14ac:dyDescent="0.25">
      <c r="X418" s="47"/>
      <c r="AA418" s="42"/>
      <c r="AB418" s="42"/>
      <c r="AC418" s="42"/>
      <c r="AD418" s="42"/>
    </row>
    <row r="419" spans="24:30" x14ac:dyDescent="0.25">
      <c r="X419" s="47"/>
      <c r="AA419" s="42"/>
      <c r="AB419" s="42"/>
      <c r="AC419" s="42"/>
      <c r="AD419" s="42"/>
    </row>
    <row r="420" spans="24:30" x14ac:dyDescent="0.25">
      <c r="X420" s="47"/>
      <c r="AA420" s="42"/>
      <c r="AB420" s="42"/>
      <c r="AC420" s="42"/>
      <c r="AD420" s="42"/>
    </row>
    <row r="421" spans="24:30" x14ac:dyDescent="0.25">
      <c r="X421" s="47"/>
      <c r="AA421" s="42"/>
      <c r="AB421" s="42"/>
      <c r="AC421" s="42"/>
      <c r="AD421" s="42"/>
    </row>
    <row r="422" spans="24:30" x14ac:dyDescent="0.25">
      <c r="X422" s="47"/>
      <c r="AA422" s="42"/>
      <c r="AB422" s="42"/>
      <c r="AC422" s="42"/>
      <c r="AD422" s="42"/>
    </row>
    <row r="423" spans="24:30" x14ac:dyDescent="0.25">
      <c r="X423" s="47"/>
      <c r="AA423" s="42"/>
      <c r="AB423" s="42"/>
      <c r="AC423" s="42"/>
      <c r="AD423" s="42"/>
    </row>
    <row r="424" spans="24:30" x14ac:dyDescent="0.25">
      <c r="X424" s="47"/>
    </row>
    <row r="425" spans="24:30" x14ac:dyDescent="0.25">
      <c r="X425" s="47"/>
    </row>
    <row r="426" spans="24:30" x14ac:dyDescent="0.25">
      <c r="X426" s="47"/>
    </row>
    <row r="427" spans="24:30" x14ac:dyDescent="0.25">
      <c r="X427" s="47"/>
    </row>
    <row r="428" spans="24:30" x14ac:dyDescent="0.25">
      <c r="X428" s="47"/>
    </row>
    <row r="429" spans="24:30" x14ac:dyDescent="0.25">
      <c r="X429" s="47"/>
    </row>
    <row r="430" spans="24:30" x14ac:dyDescent="0.25">
      <c r="X430" s="47"/>
    </row>
    <row r="431" spans="24:30" x14ac:dyDescent="0.25">
      <c r="X431" s="47"/>
    </row>
    <row r="432" spans="24:30" x14ac:dyDescent="0.25">
      <c r="X432" s="47"/>
    </row>
    <row r="433" spans="24:24" x14ac:dyDescent="0.25">
      <c r="X433" s="47"/>
    </row>
    <row r="434" spans="24:24" x14ac:dyDescent="0.25">
      <c r="X434" s="47"/>
    </row>
    <row r="435" spans="24:24" x14ac:dyDescent="0.25">
      <c r="X435" s="47"/>
    </row>
    <row r="436" spans="24:24" x14ac:dyDescent="0.25">
      <c r="X436" s="47"/>
    </row>
    <row r="437" spans="24:24" x14ac:dyDescent="0.25">
      <c r="X437" s="47"/>
    </row>
    <row r="438" spans="24:24" x14ac:dyDescent="0.25">
      <c r="X438" s="47"/>
    </row>
    <row r="439" spans="24:24" x14ac:dyDescent="0.25">
      <c r="X439" s="47"/>
    </row>
    <row r="440" spans="24:24" x14ac:dyDescent="0.25">
      <c r="X440" s="47"/>
    </row>
    <row r="441" spans="24:24" x14ac:dyDescent="0.25">
      <c r="X441" s="47"/>
    </row>
    <row r="442" spans="24:24" x14ac:dyDescent="0.25">
      <c r="X442" s="47"/>
    </row>
    <row r="443" spans="24:24" x14ac:dyDescent="0.25">
      <c r="X443" s="47"/>
    </row>
    <row r="444" spans="24:24" x14ac:dyDescent="0.25">
      <c r="X444" s="47"/>
    </row>
    <row r="445" spans="24:24" x14ac:dyDescent="0.25">
      <c r="X445" s="47"/>
    </row>
    <row r="446" spans="24:24" x14ac:dyDescent="0.25">
      <c r="X446" s="47"/>
    </row>
    <row r="447" spans="24:24" x14ac:dyDescent="0.25">
      <c r="X447" s="47"/>
    </row>
    <row r="448" spans="24:24" x14ac:dyDescent="0.25">
      <c r="X448" s="47"/>
    </row>
    <row r="449" spans="24:24" x14ac:dyDescent="0.25">
      <c r="X449" s="47"/>
    </row>
    <row r="450" spans="24:24" x14ac:dyDescent="0.25">
      <c r="X450" s="47"/>
    </row>
    <row r="451" spans="24:24" x14ac:dyDescent="0.25">
      <c r="X451" s="47"/>
    </row>
    <row r="452" spans="24:24" x14ac:dyDescent="0.25">
      <c r="X452" s="47"/>
    </row>
    <row r="453" spans="24:24" x14ac:dyDescent="0.25">
      <c r="X453" s="47"/>
    </row>
    <row r="454" spans="24:24" x14ac:dyDescent="0.25">
      <c r="X454" s="47"/>
    </row>
    <row r="455" spans="24:24" x14ac:dyDescent="0.25">
      <c r="X455" s="47"/>
    </row>
    <row r="456" spans="24:24" x14ac:dyDescent="0.25">
      <c r="X456" s="47"/>
    </row>
  </sheetData>
  <mergeCells count="2">
    <mergeCell ref="L12:R19"/>
    <mergeCell ref="L30:R37"/>
  </mergeCells>
  <conditionalFormatting sqref="B21:S29 B38:S38 B30:K37 S30:S37">
    <cfRule type="colorScale" priority="4">
      <colorScale>
        <cfvo type="min"/>
        <cfvo type="max"/>
        <color theme="0"/>
        <color rgb="FFFF0000"/>
      </colorScale>
    </cfRule>
  </conditionalFormatting>
  <conditionalFormatting sqref="V21:V38">
    <cfRule type="colorScale" priority="3">
      <colorScale>
        <cfvo type="min"/>
        <cfvo type="max"/>
        <color rgb="FFFCFCFF"/>
        <color rgb="FFF8696B"/>
      </colorScale>
    </cfRule>
  </conditionalFormatting>
  <conditionalFormatting sqref="X21:X41">
    <cfRule type="cellIs" dxfId="0" priority="2" operator="lessThan">
      <formula>0</formula>
    </cfRule>
  </conditionalFormatting>
  <conditionalFormatting sqref="W21:W38">
    <cfRule type="colorScale" priority="1">
      <colorScale>
        <cfvo type="min"/>
        <cfvo type="max"/>
        <color rgb="FFFCFCFF"/>
        <color rgb="FFF8696B"/>
      </colorScale>
    </cfRule>
  </conditionalFormatting>
  <pageMargins left="0.7" right="0.7" top="0.75" bottom="0.75" header="0.3" footer="0.3"/>
  <pageSetup paperSize="9" orientation="portrait" r:id="rId1"/>
  <ignoredErrors>
    <ignoredError sqref="V22:V37 V39" formulaRange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AnalisisCohortes</vt:lpstr>
    </vt:vector>
  </TitlesOfParts>
  <Company>Vodafone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Luijk, Guillermo, Vodafone España (gluijkd)</dc:creator>
  <cp:lastModifiedBy>Luijk, Guillermo, Vodafone España (gluijkd)</cp:lastModifiedBy>
  <dcterms:created xsi:type="dcterms:W3CDTF">2016-05-06T09:05:36Z</dcterms:created>
  <dcterms:modified xsi:type="dcterms:W3CDTF">2016-06-01T08:05:58Z</dcterms:modified>
</cp:coreProperties>
</file>